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hidePivotFieldList="1"/>
  <bookViews>
    <workbookView xWindow="0" yWindow="0" windowWidth="19440" windowHeight="12345" tabRatio="610" activeTab="5"/>
  </bookViews>
  <sheets>
    <sheet name="приложение 1" sheetId="40" r:id="rId1"/>
    <sheet name="приложение 2" sheetId="7" r:id="rId2"/>
    <sheet name="приложение 3" sheetId="27" r:id="rId3"/>
    <sheet name="приложение 4" sheetId="39" r:id="rId4"/>
    <sheet name="Приложение  5" sheetId="42" r:id="rId5"/>
    <sheet name="Приложение 6" sheetId="41" r:id="rId6"/>
  </sheets>
  <externalReferences>
    <externalReference r:id="rId7"/>
  </externalReferences>
  <definedNames>
    <definedName name="_xlnm._FilterDatabase" localSheetId="1" hidden="1">'приложение 2'!$B$7:$L$181</definedName>
    <definedName name="_xlnm._FilterDatabase" localSheetId="2" hidden="1">'приложение 3'!$B$8:$L$190</definedName>
    <definedName name="_xlnm._FilterDatabase" localSheetId="3" hidden="1">'приложение 4'!$B$13:$J$267</definedName>
    <definedName name="Запрос_из_bud2008" localSheetId="1">'приложение 2'!#REF!</definedName>
    <definedName name="Запрос_из_bud2008" localSheetId="2">'приложение 3'!#REF!</definedName>
    <definedName name="Запрос_из_BUDGET_2010_12" localSheetId="1">'приложение 2'!#REF!</definedName>
    <definedName name="Запрос_из_BUDGET_2010_12" localSheetId="2">'приложение 3'!#REF!</definedName>
    <definedName name="_xlnm.Print_Area" localSheetId="1">'приложение 2'!$A$1:$L$190</definedName>
    <definedName name="_xlnm.Print_Area" localSheetId="2">'приложение 3'!$A$1:$L$193</definedName>
    <definedName name="_xlnm.Print_Area" localSheetId="3">'приложение 4'!$B$1:$M$267</definedName>
  </definedNames>
  <calcPr calcId="124519"/>
</workbook>
</file>

<file path=xl/calcChain.xml><?xml version="1.0" encoding="utf-8"?>
<calcChain xmlns="http://schemas.openxmlformats.org/spreadsheetml/2006/main">
  <c r="D37" i="42"/>
  <c r="C37"/>
  <c r="L32" i="27"/>
  <c r="K36" i="7"/>
  <c r="L123"/>
  <c r="K123"/>
  <c r="K18"/>
  <c r="K32" i="27"/>
  <c r="K143" l="1"/>
  <c r="K144"/>
  <c r="K126"/>
  <c r="L122"/>
  <c r="L121" s="1"/>
  <c r="L120" s="1"/>
  <c r="L119" s="1"/>
  <c r="K122"/>
  <c r="K121" s="1"/>
  <c r="K120" s="1"/>
  <c r="K119" s="1"/>
  <c r="J33"/>
  <c r="K84" i="39" l="1"/>
  <c r="K77"/>
  <c r="K73"/>
  <c r="K63"/>
  <c r="K56"/>
  <c r="K51"/>
  <c r="I31" i="7"/>
  <c r="I32"/>
  <c r="I36"/>
  <c r="I43"/>
  <c r="I45"/>
  <c r="I154"/>
  <c r="I153" s="1"/>
  <c r="I152" s="1"/>
  <c r="I151" s="1"/>
  <c r="I158"/>
  <c r="I157" s="1"/>
  <c r="I156" s="1"/>
  <c r="I17"/>
  <c r="I18"/>
  <c r="K180" i="39"/>
  <c r="K179" s="1"/>
  <c r="K178" s="1"/>
  <c r="K177" s="1"/>
  <c r="K176" s="1"/>
  <c r="K175" s="1"/>
  <c r="L182" i="7"/>
  <c r="K182"/>
  <c r="I188"/>
  <c r="I187" s="1"/>
  <c r="I186" s="1"/>
  <c r="I185" s="1"/>
  <c r="I184" s="1"/>
  <c r="I183" s="1"/>
  <c r="I182" s="1"/>
  <c r="J189" i="27"/>
  <c r="J188" s="1"/>
  <c r="J187" s="1"/>
  <c r="J186" s="1"/>
  <c r="J185" s="1"/>
  <c r="J184" s="1"/>
  <c r="I16" i="7" l="1"/>
  <c r="I15" s="1"/>
  <c r="I14" s="1"/>
  <c r="C35" i="42"/>
  <c r="C34" s="1"/>
  <c r="C33" s="1"/>
  <c r="C30"/>
  <c r="C29" s="1"/>
  <c r="C28" s="1"/>
  <c r="J159" i="27"/>
  <c r="J158" s="1"/>
  <c r="J157" s="1"/>
  <c r="J155"/>
  <c r="J154" s="1"/>
  <c r="J153" s="1"/>
  <c r="I155" i="7"/>
  <c r="K83" i="39"/>
  <c r="K82" s="1"/>
  <c r="K81" s="1"/>
  <c r="K76"/>
  <c r="K75" s="1"/>
  <c r="K74" s="1"/>
  <c r="K72"/>
  <c r="K71" s="1"/>
  <c r="K70" s="1"/>
  <c r="K52"/>
  <c r="L52"/>
  <c r="K50"/>
  <c r="K49" s="1"/>
  <c r="K48" s="1"/>
  <c r="K47" s="1"/>
  <c r="K46" s="1"/>
  <c r="K45" s="1"/>
  <c r="J36" i="27"/>
  <c r="J35" s="1"/>
  <c r="I30" i="7"/>
  <c r="I29" s="1"/>
  <c r="I28" s="1"/>
  <c r="J31" i="27"/>
  <c r="J30" s="1"/>
  <c r="J29" s="1"/>
  <c r="J17"/>
  <c r="J16" s="1"/>
  <c r="C16" i="40"/>
  <c r="C25" i="42"/>
  <c r="M27" i="27"/>
  <c r="H17" i="41"/>
  <c r="G17"/>
  <c r="F17"/>
  <c r="H14"/>
  <c r="G14"/>
  <c r="F14"/>
  <c r="E50" i="42"/>
  <c r="E49"/>
  <c r="D50"/>
  <c r="C50"/>
  <c r="C49" s="1"/>
  <c r="D49"/>
  <c r="E47"/>
  <c r="E46" s="1"/>
  <c r="D47"/>
  <c r="D46" s="1"/>
  <c r="C47"/>
  <c r="C46" s="1"/>
  <c r="C43" s="1"/>
  <c r="C42" s="1"/>
  <c r="E44"/>
  <c r="E43" s="1"/>
  <c r="D44"/>
  <c r="C44"/>
  <c r="D43"/>
  <c r="D42" s="1"/>
  <c r="E42"/>
  <c r="E40"/>
  <c r="D40"/>
  <c r="D39" s="1"/>
  <c r="D38" s="1"/>
  <c r="C40"/>
  <c r="E39"/>
  <c r="C39"/>
  <c r="E35"/>
  <c r="E34" s="1"/>
  <c r="E33" s="1"/>
  <c r="D35"/>
  <c r="D34" s="1"/>
  <c r="D33" s="1"/>
  <c r="E30"/>
  <c r="E29" s="1"/>
  <c r="E28" s="1"/>
  <c r="D30"/>
  <c r="D29" s="1"/>
  <c r="D28"/>
  <c r="E25"/>
  <c r="E24" s="1"/>
  <c r="E54" s="1"/>
  <c r="D25"/>
  <c r="D24" s="1"/>
  <c r="D54" s="1"/>
  <c r="C24"/>
  <c r="C54" s="1"/>
  <c r="E22"/>
  <c r="E21" s="1"/>
  <c r="D22"/>
  <c r="C22"/>
  <c r="C21" s="1"/>
  <c r="D21"/>
  <c r="E17"/>
  <c r="D17"/>
  <c r="C17"/>
  <c r="E15"/>
  <c r="D15"/>
  <c r="C15"/>
  <c r="F15" i="41"/>
  <c r="E33" i="40"/>
  <c r="D33"/>
  <c r="E30"/>
  <c r="D30"/>
  <c r="C30"/>
  <c r="E28"/>
  <c r="D28"/>
  <c r="D27" s="1"/>
  <c r="C28"/>
  <c r="C27" s="1"/>
  <c r="C24"/>
  <c r="E24"/>
  <c r="D24"/>
  <c r="E21"/>
  <c r="D21"/>
  <c r="C21"/>
  <c r="E16"/>
  <c r="D16"/>
  <c r="E11"/>
  <c r="E10" s="1"/>
  <c r="D11"/>
  <c r="C11"/>
  <c r="D10"/>
  <c r="L158" i="7"/>
  <c r="L157" s="1"/>
  <c r="L156" s="1"/>
  <c r="L155" s="1"/>
  <c r="K158"/>
  <c r="K157" s="1"/>
  <c r="K156" s="1"/>
  <c r="K155" s="1"/>
  <c r="M161" i="39"/>
  <c r="M160" s="1"/>
  <c r="M159" s="1"/>
  <c r="M158" s="1"/>
  <c r="M157" s="1"/>
  <c r="M156" s="1"/>
  <c r="M155" s="1"/>
  <c r="L161"/>
  <c r="L160" s="1"/>
  <c r="L159" s="1"/>
  <c r="L158" s="1"/>
  <c r="L157" s="1"/>
  <c r="L156" s="1"/>
  <c r="L155" s="1"/>
  <c r="K161"/>
  <c r="K160" s="1"/>
  <c r="K159" s="1"/>
  <c r="K158" s="1"/>
  <c r="K157" s="1"/>
  <c r="K156" s="1"/>
  <c r="K155" s="1"/>
  <c r="M42"/>
  <c r="M41" s="1"/>
  <c r="M40" s="1"/>
  <c r="M39" s="1"/>
  <c r="M38" s="1"/>
  <c r="M37" s="1"/>
  <c r="M36" s="1"/>
  <c r="M35" s="1"/>
  <c r="M34" s="1"/>
  <c r="L42"/>
  <c r="L41" s="1"/>
  <c r="L40" s="1"/>
  <c r="L39" s="1"/>
  <c r="L38" s="1"/>
  <c r="L37" s="1"/>
  <c r="L36" s="1"/>
  <c r="L35" s="1"/>
  <c r="L34" s="1"/>
  <c r="K42"/>
  <c r="K41" s="1"/>
  <c r="K40" s="1"/>
  <c r="K39" s="1"/>
  <c r="K38" s="1"/>
  <c r="K37" s="1"/>
  <c r="K36" s="1"/>
  <c r="K35" s="1"/>
  <c r="K34" s="1"/>
  <c r="L122" i="7"/>
  <c r="L121" s="1"/>
  <c r="L120" s="1"/>
  <c r="L119" s="1"/>
  <c r="K122"/>
  <c r="K121" s="1"/>
  <c r="K120" s="1"/>
  <c r="K119" s="1"/>
  <c r="I142"/>
  <c r="I141" s="1"/>
  <c r="I140" s="1"/>
  <c r="I139" s="1"/>
  <c r="I138" s="1"/>
  <c r="I137" s="1"/>
  <c r="L142"/>
  <c r="L141" s="1"/>
  <c r="L140" s="1"/>
  <c r="L139" s="1"/>
  <c r="L138" s="1"/>
  <c r="L137" s="1"/>
  <c r="K142"/>
  <c r="K141" s="1"/>
  <c r="K140" s="1"/>
  <c r="K139" s="1"/>
  <c r="K138" s="1"/>
  <c r="K137" s="1"/>
  <c r="L141" i="27"/>
  <c r="K141"/>
  <c r="L140"/>
  <c r="K140"/>
  <c r="L139"/>
  <c r="K139"/>
  <c r="L138"/>
  <c r="K138"/>
  <c r="L137"/>
  <c r="K137"/>
  <c r="J141"/>
  <c r="J140" s="1"/>
  <c r="J139" s="1"/>
  <c r="J138" s="1"/>
  <c r="J137" s="1"/>
  <c r="M33" i="39"/>
  <c r="L33"/>
  <c r="M32"/>
  <c r="L32"/>
  <c r="M31"/>
  <c r="L31"/>
  <c r="M30"/>
  <c r="L30"/>
  <c r="M29"/>
  <c r="L29"/>
  <c r="M28"/>
  <c r="L28"/>
  <c r="M27"/>
  <c r="L27"/>
  <c r="M26"/>
  <c r="L26"/>
  <c r="M25"/>
  <c r="L25"/>
  <c r="K33"/>
  <c r="K32" s="1"/>
  <c r="K31" s="1"/>
  <c r="K30" s="1"/>
  <c r="K29" s="1"/>
  <c r="K28" s="1"/>
  <c r="K27" s="1"/>
  <c r="K26" s="1"/>
  <c r="K25" s="1"/>
  <c r="I123" i="7"/>
  <c r="I122" s="1"/>
  <c r="I121" s="1"/>
  <c r="I120" s="1"/>
  <c r="I119" s="1"/>
  <c r="J122" i="27"/>
  <c r="J121" s="1"/>
  <c r="J120" s="1"/>
  <c r="J119" s="1"/>
  <c r="I84" i="7"/>
  <c r="J83" i="27"/>
  <c r="J82" s="1"/>
  <c r="J81" s="1"/>
  <c r="J80" s="1"/>
  <c r="J79" s="1"/>
  <c r="J78" s="1"/>
  <c r="K38" i="7"/>
  <c r="L39" i="27"/>
  <c r="L38" i="7" s="1"/>
  <c r="L92" i="39"/>
  <c r="L91" s="1"/>
  <c r="L90" s="1"/>
  <c r="L89" s="1"/>
  <c r="K92"/>
  <c r="K91" s="1"/>
  <c r="K90" s="1"/>
  <c r="K89" s="1"/>
  <c r="J38" i="7"/>
  <c r="I38"/>
  <c r="K36" i="27"/>
  <c r="K35" s="1"/>
  <c r="I41" i="7"/>
  <c r="I40" s="1"/>
  <c r="L41"/>
  <c r="L40" s="1"/>
  <c r="K41"/>
  <c r="K40" s="1"/>
  <c r="K43" i="27"/>
  <c r="L70"/>
  <c r="L69" s="1"/>
  <c r="L68" s="1"/>
  <c r="L67" s="1"/>
  <c r="K70"/>
  <c r="K69" s="1"/>
  <c r="K68" s="1"/>
  <c r="K67" s="1"/>
  <c r="J70"/>
  <c r="J69" s="1"/>
  <c r="J68" s="1"/>
  <c r="J67" s="1"/>
  <c r="L54"/>
  <c r="L53" s="1"/>
  <c r="K54"/>
  <c r="K53" s="1"/>
  <c r="L49"/>
  <c r="L48" s="1"/>
  <c r="L47" s="1"/>
  <c r="K49"/>
  <c r="K48" s="1"/>
  <c r="K47" s="1"/>
  <c r="L151"/>
  <c r="L150" s="1"/>
  <c r="L149" s="1"/>
  <c r="K151"/>
  <c r="K150" s="1"/>
  <c r="K149" s="1"/>
  <c r="J151"/>
  <c r="J150" s="1"/>
  <c r="J149" s="1"/>
  <c r="M84" i="39"/>
  <c r="M83" s="1"/>
  <c r="M82" s="1"/>
  <c r="M81" s="1"/>
  <c r="L44" i="27"/>
  <c r="L43" i="7" s="1"/>
  <c r="J54" i="27"/>
  <c r="J53" s="1"/>
  <c r="J49"/>
  <c r="J48" s="1"/>
  <c r="K126" i="39"/>
  <c r="K125" s="1"/>
  <c r="K124" s="1"/>
  <c r="K123" s="1"/>
  <c r="M152"/>
  <c r="M151" s="1"/>
  <c r="M150" s="1"/>
  <c r="M149" s="1"/>
  <c r="M148" s="1"/>
  <c r="M147" s="1"/>
  <c r="L152"/>
  <c r="L151" s="1"/>
  <c r="L150" s="1"/>
  <c r="L149" s="1"/>
  <c r="L148" s="1"/>
  <c r="L147" s="1"/>
  <c r="K152"/>
  <c r="K151" s="1"/>
  <c r="K150" s="1"/>
  <c r="K149" s="1"/>
  <c r="K148" s="1"/>
  <c r="K147" s="1"/>
  <c r="M146"/>
  <c r="M145" s="1"/>
  <c r="M144" s="1"/>
  <c r="M143" s="1"/>
  <c r="L146"/>
  <c r="L145" s="1"/>
  <c r="L144" s="1"/>
  <c r="L143" s="1"/>
  <c r="K146"/>
  <c r="K145" s="1"/>
  <c r="K144" s="1"/>
  <c r="K143" s="1"/>
  <c r="M142"/>
  <c r="M141" s="1"/>
  <c r="M140" s="1"/>
  <c r="M139" s="1"/>
  <c r="L142"/>
  <c r="L141" s="1"/>
  <c r="L140" s="1"/>
  <c r="L139" s="1"/>
  <c r="K142"/>
  <c r="K141" s="1"/>
  <c r="K140" s="1"/>
  <c r="K139" s="1"/>
  <c r="M136"/>
  <c r="M135" s="1"/>
  <c r="M134" s="1"/>
  <c r="M133" s="1"/>
  <c r="L136"/>
  <c r="L135" s="1"/>
  <c r="L134" s="1"/>
  <c r="L133" s="1"/>
  <c r="K136"/>
  <c r="K135" s="1"/>
  <c r="K134" s="1"/>
  <c r="K133" s="1"/>
  <c r="M132"/>
  <c r="M131" s="1"/>
  <c r="M130" s="1"/>
  <c r="M129" s="1"/>
  <c r="L132"/>
  <c r="L131" s="1"/>
  <c r="L130" s="1"/>
  <c r="L129" s="1"/>
  <c r="K132"/>
  <c r="K131" s="1"/>
  <c r="K130" s="1"/>
  <c r="K129" s="1"/>
  <c r="M126"/>
  <c r="M125" s="1"/>
  <c r="M124" s="1"/>
  <c r="M123" s="1"/>
  <c r="L126"/>
  <c r="L125" s="1"/>
  <c r="L124" s="1"/>
  <c r="L123" s="1"/>
  <c r="M122"/>
  <c r="M121" s="1"/>
  <c r="M120" s="1"/>
  <c r="M119" s="1"/>
  <c r="L122"/>
  <c r="L121" s="1"/>
  <c r="L120" s="1"/>
  <c r="L119" s="1"/>
  <c r="K122"/>
  <c r="K121" s="1"/>
  <c r="K120" s="1"/>
  <c r="K119" s="1"/>
  <c r="M118"/>
  <c r="M117" s="1"/>
  <c r="M116" s="1"/>
  <c r="M115" s="1"/>
  <c r="L118"/>
  <c r="L117" s="1"/>
  <c r="L116" s="1"/>
  <c r="L115" s="1"/>
  <c r="K118"/>
  <c r="K117" s="1"/>
  <c r="K116" s="1"/>
  <c r="K115" s="1"/>
  <c r="M111"/>
  <c r="M110" s="1"/>
  <c r="M109" s="1"/>
  <c r="M108" s="1"/>
  <c r="L111"/>
  <c r="L110" s="1"/>
  <c r="L109" s="1"/>
  <c r="L108" s="1"/>
  <c r="M107"/>
  <c r="M106" s="1"/>
  <c r="M105" s="1"/>
  <c r="M104" s="1"/>
  <c r="L107"/>
  <c r="L106" s="1"/>
  <c r="L105" s="1"/>
  <c r="L104" s="1"/>
  <c r="L103"/>
  <c r="L102" s="1"/>
  <c r="L101" s="1"/>
  <c r="L100" s="1"/>
  <c r="M98"/>
  <c r="M97" s="1"/>
  <c r="M96" s="1"/>
  <c r="M95" s="1"/>
  <c r="M94" s="1"/>
  <c r="L98"/>
  <c r="L97" s="1"/>
  <c r="L96" s="1"/>
  <c r="L95" s="1"/>
  <c r="L94" s="1"/>
  <c r="K98"/>
  <c r="K97" s="1"/>
  <c r="K96" s="1"/>
  <c r="K95" s="1"/>
  <c r="K94" s="1"/>
  <c r="M88"/>
  <c r="M87" s="1"/>
  <c r="M86" s="1"/>
  <c r="M85" s="1"/>
  <c r="L88"/>
  <c r="L87" s="1"/>
  <c r="L86" s="1"/>
  <c r="L85" s="1"/>
  <c r="K88"/>
  <c r="K87" s="1"/>
  <c r="K86" s="1"/>
  <c r="K85" s="1"/>
  <c r="L84"/>
  <c r="L83" s="1"/>
  <c r="L82" s="1"/>
  <c r="L81" s="1"/>
  <c r="M77"/>
  <c r="M76" s="1"/>
  <c r="M75" s="1"/>
  <c r="M74" s="1"/>
  <c r="L77"/>
  <c r="L76" s="1"/>
  <c r="L75" s="1"/>
  <c r="L74" s="1"/>
  <c r="M73"/>
  <c r="M72" s="1"/>
  <c r="M71" s="1"/>
  <c r="M70" s="1"/>
  <c r="L73"/>
  <c r="L72" s="1"/>
  <c r="L71" s="1"/>
  <c r="L70" s="1"/>
  <c r="M67"/>
  <c r="M66" s="1"/>
  <c r="M65" s="1"/>
  <c r="M64" s="1"/>
  <c r="L67"/>
  <c r="L66" s="1"/>
  <c r="L65" s="1"/>
  <c r="L64" s="1"/>
  <c r="M63"/>
  <c r="M62" s="1"/>
  <c r="M61" s="1"/>
  <c r="M60" s="1"/>
  <c r="L63"/>
  <c r="L62" s="1"/>
  <c r="L61" s="1"/>
  <c r="L60" s="1"/>
  <c r="K62"/>
  <c r="K61" s="1"/>
  <c r="K60" s="1"/>
  <c r="M56"/>
  <c r="M55" s="1"/>
  <c r="M54" s="1"/>
  <c r="M53" s="1"/>
  <c r="M52" s="1"/>
  <c r="L56"/>
  <c r="L55" s="1"/>
  <c r="L54" s="1"/>
  <c r="L53" s="1"/>
  <c r="M51"/>
  <c r="M50" s="1"/>
  <c r="M49" s="1"/>
  <c r="M48" s="1"/>
  <c r="L51"/>
  <c r="L50" s="1"/>
  <c r="L49" s="1"/>
  <c r="L48" s="1"/>
  <c r="M267"/>
  <c r="M266" s="1"/>
  <c r="M265" s="1"/>
  <c r="M264" s="1"/>
  <c r="M263" s="1"/>
  <c r="M262" s="1"/>
  <c r="M261" s="1"/>
  <c r="L267"/>
  <c r="L266" s="1"/>
  <c r="L265" s="1"/>
  <c r="L264" s="1"/>
  <c r="L263" s="1"/>
  <c r="L262" s="1"/>
  <c r="L261" s="1"/>
  <c r="K267"/>
  <c r="K266" s="1"/>
  <c r="K265" s="1"/>
  <c r="K264" s="1"/>
  <c r="K263" s="1"/>
  <c r="K262" s="1"/>
  <c r="K261" s="1"/>
  <c r="M260"/>
  <c r="M259" s="1"/>
  <c r="M258" s="1"/>
  <c r="M257" s="1"/>
  <c r="M256" s="1"/>
  <c r="M255" s="1"/>
  <c r="M254" s="1"/>
  <c r="L260"/>
  <c r="L259" s="1"/>
  <c r="L258" s="1"/>
  <c r="L257" s="1"/>
  <c r="L256" s="1"/>
  <c r="L255" s="1"/>
  <c r="L254" s="1"/>
  <c r="K260"/>
  <c r="K259" s="1"/>
  <c r="K258" s="1"/>
  <c r="K257" s="1"/>
  <c r="K256" s="1"/>
  <c r="K255" s="1"/>
  <c r="K254" s="1"/>
  <c r="M253"/>
  <c r="M252" s="1"/>
  <c r="M251" s="1"/>
  <c r="M250" s="1"/>
  <c r="M249" s="1"/>
  <c r="M248" s="1"/>
  <c r="L253"/>
  <c r="L252" s="1"/>
  <c r="L251" s="1"/>
  <c r="L250" s="1"/>
  <c r="L249" s="1"/>
  <c r="L248" s="1"/>
  <c r="K253"/>
  <c r="K252" s="1"/>
  <c r="K251" s="1"/>
  <c r="K250" s="1"/>
  <c r="K249" s="1"/>
  <c r="K248" s="1"/>
  <c r="M247"/>
  <c r="M246" s="1"/>
  <c r="M245" s="1"/>
  <c r="M244" s="1"/>
  <c r="L247"/>
  <c r="L246" s="1"/>
  <c r="L245" s="1"/>
  <c r="L244" s="1"/>
  <c r="K247"/>
  <c r="K246" s="1"/>
  <c r="K245" s="1"/>
  <c r="K244" s="1"/>
  <c r="M243"/>
  <c r="M242" s="1"/>
  <c r="M241" s="1"/>
  <c r="M240" s="1"/>
  <c r="L243"/>
  <c r="L242" s="1"/>
  <c r="L241" s="1"/>
  <c r="L240" s="1"/>
  <c r="K243"/>
  <c r="K242" s="1"/>
  <c r="K241" s="1"/>
  <c r="K240" s="1"/>
  <c r="M236"/>
  <c r="M235" s="1"/>
  <c r="M234" s="1"/>
  <c r="M233" s="1"/>
  <c r="M232" s="1"/>
  <c r="M231" s="1"/>
  <c r="M230" s="1"/>
  <c r="L236"/>
  <c r="L235" s="1"/>
  <c r="L234" s="1"/>
  <c r="L233" s="1"/>
  <c r="L232" s="1"/>
  <c r="L231" s="1"/>
  <c r="L230" s="1"/>
  <c r="K236"/>
  <c r="K235" s="1"/>
  <c r="K234" s="1"/>
  <c r="K233" s="1"/>
  <c r="K232" s="1"/>
  <c r="K231" s="1"/>
  <c r="K230" s="1"/>
  <c r="M229"/>
  <c r="M228" s="1"/>
  <c r="M227" s="1"/>
  <c r="M226" s="1"/>
  <c r="M225" s="1"/>
  <c r="M224" s="1"/>
  <c r="M223" s="1"/>
  <c r="L229"/>
  <c r="L228" s="1"/>
  <c r="L227" s="1"/>
  <c r="L226" s="1"/>
  <c r="L225" s="1"/>
  <c r="L224" s="1"/>
  <c r="L223" s="1"/>
  <c r="M215"/>
  <c r="M214" s="1"/>
  <c r="M213" s="1"/>
  <c r="M212" s="1"/>
  <c r="M211" s="1"/>
  <c r="M210" s="1"/>
  <c r="M209" s="1"/>
  <c r="L215"/>
  <c r="L214" s="1"/>
  <c r="L213" s="1"/>
  <c r="L212" s="1"/>
  <c r="L211" s="1"/>
  <c r="L210" s="1"/>
  <c r="L209" s="1"/>
  <c r="K215"/>
  <c r="K214" s="1"/>
  <c r="K213" s="1"/>
  <c r="K212" s="1"/>
  <c r="K211" s="1"/>
  <c r="K210" s="1"/>
  <c r="K209" s="1"/>
  <c r="M208"/>
  <c r="M207" s="1"/>
  <c r="M206" s="1"/>
  <c r="M205" s="1"/>
  <c r="M204" s="1"/>
  <c r="M203" s="1"/>
  <c r="M202" s="1"/>
  <c r="L208"/>
  <c r="L207" s="1"/>
  <c r="L206" s="1"/>
  <c r="L205" s="1"/>
  <c r="L204" s="1"/>
  <c r="L203" s="1"/>
  <c r="L202" s="1"/>
  <c r="K208"/>
  <c r="K207" s="1"/>
  <c r="K206" s="1"/>
  <c r="K205" s="1"/>
  <c r="K204" s="1"/>
  <c r="K203" s="1"/>
  <c r="K202" s="1"/>
  <c r="M201"/>
  <c r="M200" s="1"/>
  <c r="M199" s="1"/>
  <c r="M198" s="1"/>
  <c r="M197" s="1"/>
  <c r="M196" s="1"/>
  <c r="M195" s="1"/>
  <c r="L201"/>
  <c r="L200" s="1"/>
  <c r="L199" s="1"/>
  <c r="L198" s="1"/>
  <c r="L197" s="1"/>
  <c r="L196" s="1"/>
  <c r="L195" s="1"/>
  <c r="K201"/>
  <c r="K200" s="1"/>
  <c r="K199" s="1"/>
  <c r="K198" s="1"/>
  <c r="K197" s="1"/>
  <c r="K196" s="1"/>
  <c r="K195" s="1"/>
  <c r="M194"/>
  <c r="M193" s="1"/>
  <c r="M192" s="1"/>
  <c r="M191" s="1"/>
  <c r="M190" s="1"/>
  <c r="M189" s="1"/>
  <c r="M188" s="1"/>
  <c r="L194"/>
  <c r="L193" s="1"/>
  <c r="L192" s="1"/>
  <c r="L191" s="1"/>
  <c r="L190" s="1"/>
  <c r="L189" s="1"/>
  <c r="L188" s="1"/>
  <c r="K194"/>
  <c r="K193" s="1"/>
  <c r="K192" s="1"/>
  <c r="K191" s="1"/>
  <c r="K190" s="1"/>
  <c r="K189" s="1"/>
  <c r="K188" s="1"/>
  <c r="M174"/>
  <c r="M173" s="1"/>
  <c r="M172" s="1"/>
  <c r="M171" s="1"/>
  <c r="M170" s="1"/>
  <c r="M169" s="1"/>
  <c r="L174"/>
  <c r="L173" s="1"/>
  <c r="L172" s="1"/>
  <c r="L171" s="1"/>
  <c r="L170" s="1"/>
  <c r="L169" s="1"/>
  <c r="K174"/>
  <c r="K173" s="1"/>
  <c r="K172" s="1"/>
  <c r="K171" s="1"/>
  <c r="K170" s="1"/>
  <c r="K169" s="1"/>
  <c r="M168"/>
  <c r="M167" s="1"/>
  <c r="M166" s="1"/>
  <c r="M165" s="1"/>
  <c r="M164" s="1"/>
  <c r="M163" s="1"/>
  <c r="M162" s="1"/>
  <c r="L168"/>
  <c r="L167" s="1"/>
  <c r="L166" s="1"/>
  <c r="L165" s="1"/>
  <c r="L164" s="1"/>
  <c r="L163" s="1"/>
  <c r="L162" s="1"/>
  <c r="K168"/>
  <c r="K167" s="1"/>
  <c r="K166" s="1"/>
  <c r="K165" s="1"/>
  <c r="K164" s="1"/>
  <c r="K163" s="1"/>
  <c r="K162" s="1"/>
  <c r="J180" i="7"/>
  <c r="J179" s="1"/>
  <c r="J173"/>
  <c r="J172" s="1"/>
  <c r="J165"/>
  <c r="J164" s="1"/>
  <c r="J153"/>
  <c r="J152" s="1"/>
  <c r="J147"/>
  <c r="J146" s="1"/>
  <c r="J128"/>
  <c r="J127" s="1"/>
  <c r="J115"/>
  <c r="J114" s="1"/>
  <c r="J103"/>
  <c r="J102" s="1"/>
  <c r="J95"/>
  <c r="J94" s="1"/>
  <c r="J91"/>
  <c r="J90" s="1"/>
  <c r="J82"/>
  <c r="J81" s="1"/>
  <c r="J75"/>
  <c r="J64"/>
  <c r="J57"/>
  <c r="J56" s="1"/>
  <c r="J42"/>
  <c r="J30"/>
  <c r="J29" s="1"/>
  <c r="J28" s="1"/>
  <c r="J21"/>
  <c r="J20" s="1"/>
  <c r="J16"/>
  <c r="J15" s="1"/>
  <c r="J113"/>
  <c r="J112" s="1"/>
  <c r="J111" s="1"/>
  <c r="J110" s="1"/>
  <c r="J109" s="1"/>
  <c r="L182" i="27"/>
  <c r="L181" s="1"/>
  <c r="K182"/>
  <c r="K181" s="1"/>
  <c r="J182"/>
  <c r="J181" s="1"/>
  <c r="L167"/>
  <c r="L166" s="1"/>
  <c r="K167"/>
  <c r="K166" s="1"/>
  <c r="J167"/>
  <c r="J166" s="1"/>
  <c r="L159"/>
  <c r="L158" s="1"/>
  <c r="K159"/>
  <c r="K158" s="1"/>
  <c r="L135"/>
  <c r="L134" s="1"/>
  <c r="K135"/>
  <c r="K134" s="1"/>
  <c r="J135"/>
  <c r="J134" s="1"/>
  <c r="L128"/>
  <c r="L127" s="1"/>
  <c r="K128"/>
  <c r="K127" s="1"/>
  <c r="J128"/>
  <c r="J127" s="1"/>
  <c r="L107"/>
  <c r="L106" s="1"/>
  <c r="K107"/>
  <c r="K106" s="1"/>
  <c r="J107"/>
  <c r="J106" s="1"/>
  <c r="L103"/>
  <c r="L102" s="1"/>
  <c r="K103"/>
  <c r="K102" s="1"/>
  <c r="J103"/>
  <c r="J102" s="1"/>
  <c r="L83"/>
  <c r="L82" s="1"/>
  <c r="L81" s="1"/>
  <c r="L80" s="1"/>
  <c r="L79" s="1"/>
  <c r="L78" s="1"/>
  <c r="K83"/>
  <c r="K82" s="1"/>
  <c r="K81" s="1"/>
  <c r="K80" s="1"/>
  <c r="K79" s="1"/>
  <c r="K78" s="1"/>
  <c r="L76"/>
  <c r="K76"/>
  <c r="J76"/>
  <c r="L58"/>
  <c r="L57" s="1"/>
  <c r="K58"/>
  <c r="K57" s="1"/>
  <c r="J58"/>
  <c r="J57" s="1"/>
  <c r="L41"/>
  <c r="K41"/>
  <c r="J41"/>
  <c r="L17" i="7"/>
  <c r="J158"/>
  <c r="J157" s="1"/>
  <c r="J156" s="1"/>
  <c r="L108"/>
  <c r="L105" s="1"/>
  <c r="K108"/>
  <c r="K105" s="1"/>
  <c r="J108"/>
  <c r="J107" s="1"/>
  <c r="J106" s="1"/>
  <c r="I108"/>
  <c r="I105" s="1"/>
  <c r="L37"/>
  <c r="K37"/>
  <c r="J37"/>
  <c r="I37"/>
  <c r="J41"/>
  <c r="J33" s="1"/>
  <c r="L105" i="27"/>
  <c r="K105"/>
  <c r="J105"/>
  <c r="L156"/>
  <c r="K156"/>
  <c r="L187" i="39" s="1"/>
  <c r="L186" s="1"/>
  <c r="L185" s="1"/>
  <c r="L184" s="1"/>
  <c r="L183" s="1"/>
  <c r="L182" s="1"/>
  <c r="L181" s="1"/>
  <c r="K187"/>
  <c r="K186" s="1"/>
  <c r="K185" s="1"/>
  <c r="K184" s="1"/>
  <c r="K183" s="1"/>
  <c r="K182" s="1"/>
  <c r="K181" s="1"/>
  <c r="M222"/>
  <c r="M221" s="1"/>
  <c r="M220" s="1"/>
  <c r="M219" s="1"/>
  <c r="M218" s="1"/>
  <c r="M217" s="1"/>
  <c r="M216" s="1"/>
  <c r="L222"/>
  <c r="L221" s="1"/>
  <c r="L220" s="1"/>
  <c r="L219" s="1"/>
  <c r="L218" s="1"/>
  <c r="L217" s="1"/>
  <c r="L216" s="1"/>
  <c r="K222"/>
  <c r="K221" s="1"/>
  <c r="K220" s="1"/>
  <c r="K219" s="1"/>
  <c r="K218" s="1"/>
  <c r="K217" s="1"/>
  <c r="K216" s="1"/>
  <c r="L115" i="27"/>
  <c r="L114" s="1"/>
  <c r="L113"/>
  <c r="L112" s="1"/>
  <c r="L111" s="1"/>
  <c r="L110" s="1"/>
  <c r="L109" s="1"/>
  <c r="K115"/>
  <c r="K114" s="1"/>
  <c r="L93" i="7"/>
  <c r="K93"/>
  <c r="J91" i="27"/>
  <c r="J90" s="1"/>
  <c r="L89"/>
  <c r="L88" s="1"/>
  <c r="L87" s="1"/>
  <c r="L86" s="1"/>
  <c r="K91"/>
  <c r="K90" s="1"/>
  <c r="L45" i="7"/>
  <c r="L36"/>
  <c r="L32"/>
  <c r="K23"/>
  <c r="L22" i="27"/>
  <c r="L21" s="1"/>
  <c r="L20" s="1"/>
  <c r="K22" i="7"/>
  <c r="K21" s="1"/>
  <c r="K20" s="1"/>
  <c r="L157" i="27"/>
  <c r="K157"/>
  <c r="L49" i="7"/>
  <c r="L44"/>
  <c r="K44"/>
  <c r="J45" i="27"/>
  <c r="K107" i="39" s="1"/>
  <c r="L18" i="7"/>
  <c r="K17" i="27"/>
  <c r="K16" s="1"/>
  <c r="K15" s="1"/>
  <c r="M24" i="39"/>
  <c r="M23" s="1"/>
  <c r="M22" s="1"/>
  <c r="M21" s="1"/>
  <c r="M20" s="1"/>
  <c r="M19" s="1"/>
  <c r="L24"/>
  <c r="L23" s="1"/>
  <c r="L18" s="1"/>
  <c r="L17" s="1"/>
  <c r="L16" s="1"/>
  <c r="K24"/>
  <c r="K23" s="1"/>
  <c r="K18" s="1"/>
  <c r="K17" s="1"/>
  <c r="K16" s="1"/>
  <c r="L136" i="7"/>
  <c r="L135" s="1"/>
  <c r="L134" s="1"/>
  <c r="K136"/>
  <c r="K133" s="1"/>
  <c r="K132" s="1"/>
  <c r="K131" s="1"/>
  <c r="J136"/>
  <c r="J135" s="1"/>
  <c r="J134" s="1"/>
  <c r="I136"/>
  <c r="I133" s="1"/>
  <c r="I132" s="1"/>
  <c r="I131" s="1"/>
  <c r="L55"/>
  <c r="K55"/>
  <c r="J55"/>
  <c r="J48" s="1"/>
  <c r="J47" s="1"/>
  <c r="J46" s="1"/>
  <c r="I55"/>
  <c r="I58"/>
  <c r="K58"/>
  <c r="L58"/>
  <c r="J133" i="27"/>
  <c r="J132" s="1"/>
  <c r="J131" s="1"/>
  <c r="J79" i="7"/>
  <c r="L104"/>
  <c r="L101" s="1"/>
  <c r="L100" s="1"/>
  <c r="L99" s="1"/>
  <c r="L83"/>
  <c r="L82" s="1"/>
  <c r="L81" s="1"/>
  <c r="L80" s="1"/>
  <c r="L79" s="1"/>
  <c r="L78" s="1"/>
  <c r="L77" s="1"/>
  <c r="K83"/>
  <c r="K82" s="1"/>
  <c r="K81" s="1"/>
  <c r="K80" s="1"/>
  <c r="K79" s="1"/>
  <c r="K78" s="1"/>
  <c r="K77" s="1"/>
  <c r="I83"/>
  <c r="L181"/>
  <c r="L178" s="1"/>
  <c r="L177" s="1"/>
  <c r="L175" s="1"/>
  <c r="K181"/>
  <c r="K178" s="1"/>
  <c r="K177" s="1"/>
  <c r="K175" s="1"/>
  <c r="I181"/>
  <c r="I178" s="1"/>
  <c r="I177" s="1"/>
  <c r="I175" s="1"/>
  <c r="L166"/>
  <c r="L163" s="1"/>
  <c r="L162" s="1"/>
  <c r="L161" s="1"/>
  <c r="L160" s="1"/>
  <c r="L159" s="1"/>
  <c r="K166"/>
  <c r="K163" s="1"/>
  <c r="K162" s="1"/>
  <c r="K161" s="1"/>
  <c r="K160" s="1"/>
  <c r="K159" s="1"/>
  <c r="I166"/>
  <c r="I163" s="1"/>
  <c r="I162" s="1"/>
  <c r="I161" s="1"/>
  <c r="I160" s="1"/>
  <c r="I159" s="1"/>
  <c r="L129"/>
  <c r="L126" s="1"/>
  <c r="L125" s="1"/>
  <c r="L124" s="1"/>
  <c r="K129"/>
  <c r="K126" s="1"/>
  <c r="K125" s="1"/>
  <c r="K124" s="1"/>
  <c r="I129"/>
  <c r="I128" s="1"/>
  <c r="I127" s="1"/>
  <c r="K104"/>
  <c r="K101" s="1"/>
  <c r="K100" s="1"/>
  <c r="K99" s="1"/>
  <c r="I104"/>
  <c r="I101" s="1"/>
  <c r="I100" s="1"/>
  <c r="I99" s="1"/>
  <c r="L126" i="27"/>
  <c r="L125" s="1"/>
  <c r="L124" s="1"/>
  <c r="L118" s="1"/>
  <c r="K125"/>
  <c r="K124" s="1"/>
  <c r="K118" s="1"/>
  <c r="J126"/>
  <c r="J125" s="1"/>
  <c r="J124" s="1"/>
  <c r="L101"/>
  <c r="L100" s="1"/>
  <c r="L99" s="1"/>
  <c r="K101"/>
  <c r="K100" s="1"/>
  <c r="K99" s="1"/>
  <c r="J101"/>
  <c r="J100" s="1"/>
  <c r="J99" s="1"/>
  <c r="L165"/>
  <c r="L164" s="1"/>
  <c r="L163" s="1"/>
  <c r="L162" s="1"/>
  <c r="L161" s="1"/>
  <c r="K165"/>
  <c r="K164" s="1"/>
  <c r="K163" s="1"/>
  <c r="K162" s="1"/>
  <c r="K161" s="1"/>
  <c r="J165"/>
  <c r="J164" s="1"/>
  <c r="J163" s="1"/>
  <c r="J162" s="1"/>
  <c r="J161" s="1"/>
  <c r="L180"/>
  <c r="L179" s="1"/>
  <c r="L178" s="1"/>
  <c r="L177" s="1"/>
  <c r="K180"/>
  <c r="K179" s="1"/>
  <c r="K178" s="1"/>
  <c r="K177" s="1"/>
  <c r="J180"/>
  <c r="J179" s="1"/>
  <c r="J178" s="1"/>
  <c r="J177" s="1"/>
  <c r="L76" i="7"/>
  <c r="L74" s="1"/>
  <c r="L73" s="1"/>
  <c r="L72" s="1"/>
  <c r="L71" s="1"/>
  <c r="K76"/>
  <c r="K75" s="1"/>
  <c r="I76"/>
  <c r="I74" s="1"/>
  <c r="I73" s="1"/>
  <c r="I72" s="1"/>
  <c r="I71" s="1"/>
  <c r="L75" i="27"/>
  <c r="L74" s="1"/>
  <c r="L73" s="1"/>
  <c r="L72" s="1"/>
  <c r="K75"/>
  <c r="K74" s="1"/>
  <c r="K73" s="1"/>
  <c r="K72" s="1"/>
  <c r="J75"/>
  <c r="J74" s="1"/>
  <c r="J73" s="1"/>
  <c r="J72" s="1"/>
  <c r="L70" i="7"/>
  <c r="L68" s="1"/>
  <c r="L67" s="1"/>
  <c r="L66" s="1"/>
  <c r="K70"/>
  <c r="K68" s="1"/>
  <c r="K67" s="1"/>
  <c r="K66" s="1"/>
  <c r="J70"/>
  <c r="J69" s="1"/>
  <c r="I70"/>
  <c r="I68" s="1"/>
  <c r="I67" s="1"/>
  <c r="I66" s="1"/>
  <c r="I150"/>
  <c r="I149" s="1"/>
  <c r="L28" i="27"/>
  <c r="J19" i="7"/>
  <c r="K92"/>
  <c r="K65"/>
  <c r="K64" s="1"/>
  <c r="K63" s="1"/>
  <c r="K62" s="1"/>
  <c r="K61" s="1"/>
  <c r="K60" s="1"/>
  <c r="K50"/>
  <c r="K51"/>
  <c r="K59"/>
  <c r="K43"/>
  <c r="K45"/>
  <c r="K32"/>
  <c r="L174"/>
  <c r="L171" s="1"/>
  <c r="L170" s="1"/>
  <c r="L169" s="1"/>
  <c r="L168" s="1"/>
  <c r="L65"/>
  <c r="L64" s="1"/>
  <c r="L63" s="1"/>
  <c r="L62" s="1"/>
  <c r="L61" s="1"/>
  <c r="L60" s="1"/>
  <c r="L51"/>
  <c r="L59"/>
  <c r="L31"/>
  <c r="I65"/>
  <c r="I64" s="1"/>
  <c r="I63" s="1"/>
  <c r="I62" s="1"/>
  <c r="I61" s="1"/>
  <c r="I60" s="1"/>
  <c r="I59"/>
  <c r="J14"/>
  <c r="J13" s="1"/>
  <c r="J12" s="1"/>
  <c r="J11" s="1"/>
  <c r="J27"/>
  <c r="J26" s="1"/>
  <c r="J63"/>
  <c r="J62" s="1"/>
  <c r="J61" s="1"/>
  <c r="J60" s="1"/>
  <c r="J89"/>
  <c r="J88" s="1"/>
  <c r="J87" s="1"/>
  <c r="J86" s="1"/>
  <c r="J85" s="1"/>
  <c r="J145"/>
  <c r="J149"/>
  <c r="J151"/>
  <c r="K148"/>
  <c r="K147" s="1"/>
  <c r="K146" s="1"/>
  <c r="L150"/>
  <c r="L149" s="1"/>
  <c r="K150"/>
  <c r="K149" s="1"/>
  <c r="K154"/>
  <c r="K153" s="1"/>
  <c r="K152" s="1"/>
  <c r="J171"/>
  <c r="J170" s="1"/>
  <c r="J169" s="1"/>
  <c r="J168" s="1"/>
  <c r="J167" s="1"/>
  <c r="K65" i="27"/>
  <c r="K63" s="1"/>
  <c r="K62" s="1"/>
  <c r="K61" s="1"/>
  <c r="L65"/>
  <c r="L63" s="1"/>
  <c r="L62" s="1"/>
  <c r="L61" s="1"/>
  <c r="J65"/>
  <c r="J63" s="1"/>
  <c r="J62" s="1"/>
  <c r="J61" s="1"/>
  <c r="I22" i="7"/>
  <c r="I49"/>
  <c r="L54"/>
  <c r="L22"/>
  <c r="K31" i="27"/>
  <c r="K30" s="1"/>
  <c r="K29" s="1"/>
  <c r="I50" i="7"/>
  <c r="L50"/>
  <c r="K17"/>
  <c r="K89" i="27"/>
  <c r="K88" s="1"/>
  <c r="K87" s="1"/>
  <c r="K86" s="1"/>
  <c r="K174" i="7"/>
  <c r="K173" s="1"/>
  <c r="K172" s="1"/>
  <c r="L23"/>
  <c r="I92"/>
  <c r="K113" i="27"/>
  <c r="K112" s="1"/>
  <c r="K111" s="1"/>
  <c r="K110" s="1"/>
  <c r="K109" s="1"/>
  <c r="L17"/>
  <c r="L16" s="1"/>
  <c r="L15" s="1"/>
  <c r="I54" i="7"/>
  <c r="K49"/>
  <c r="K54"/>
  <c r="K116"/>
  <c r="K113" s="1"/>
  <c r="K112" s="1"/>
  <c r="K111" s="1"/>
  <c r="K110" s="1"/>
  <c r="K109" s="1"/>
  <c r="L92"/>
  <c r="L116"/>
  <c r="L113" s="1"/>
  <c r="L112" s="1"/>
  <c r="L111" s="1"/>
  <c r="L110" s="1"/>
  <c r="L109" s="1"/>
  <c r="L31" i="27"/>
  <c r="L30" s="1"/>
  <c r="L29" s="1"/>
  <c r="J95"/>
  <c r="J94" s="1"/>
  <c r="I96" i="7"/>
  <c r="I95" s="1"/>
  <c r="I94" s="1"/>
  <c r="K95" i="27"/>
  <c r="K94" s="1"/>
  <c r="K96" i="7"/>
  <c r="K95" s="1"/>
  <c r="K94" s="1"/>
  <c r="J113" i="27"/>
  <c r="J112" s="1"/>
  <c r="J111" s="1"/>
  <c r="J110" s="1"/>
  <c r="J109" s="1"/>
  <c r="I116" i="7"/>
  <c r="I115" s="1"/>
  <c r="I114" s="1"/>
  <c r="L147" i="27"/>
  <c r="L146" s="1"/>
  <c r="L145" s="1"/>
  <c r="K28"/>
  <c r="K175"/>
  <c r="K174" s="1"/>
  <c r="K173" s="1"/>
  <c r="K172" s="1"/>
  <c r="K171" s="1"/>
  <c r="K170" s="1"/>
  <c r="J115"/>
  <c r="J114" s="1"/>
  <c r="L91"/>
  <c r="L90" s="1"/>
  <c r="K31" i="7"/>
  <c r="J89" i="27"/>
  <c r="J88" s="1"/>
  <c r="J87" s="1"/>
  <c r="J86" s="1"/>
  <c r="K22"/>
  <c r="K21" s="1"/>
  <c r="K20" s="1"/>
  <c r="L148" i="7"/>
  <c r="L147" s="1"/>
  <c r="L146" s="1"/>
  <c r="I93"/>
  <c r="L95" i="27"/>
  <c r="L94" s="1"/>
  <c r="L96" i="7"/>
  <c r="L95" s="1"/>
  <c r="L94" s="1"/>
  <c r="L175" i="27"/>
  <c r="L174" s="1"/>
  <c r="L173" s="1"/>
  <c r="L172" s="1"/>
  <c r="L171" s="1"/>
  <c r="L170" s="1"/>
  <c r="I148" i="7"/>
  <c r="I147" s="1"/>
  <c r="I146" s="1"/>
  <c r="K147" i="27"/>
  <c r="K146" s="1"/>
  <c r="K145" s="1"/>
  <c r="J147"/>
  <c r="J146" s="1"/>
  <c r="J145" s="1"/>
  <c r="I51" i="7"/>
  <c r="K103" i="39"/>
  <c r="K102" s="1"/>
  <c r="K101" s="1"/>
  <c r="K100" s="1"/>
  <c r="K107" i="7"/>
  <c r="K106" s="1"/>
  <c r="K155" i="27"/>
  <c r="K154" s="1"/>
  <c r="K153"/>
  <c r="I113" i="7"/>
  <c r="I112" s="1"/>
  <c r="I111" s="1"/>
  <c r="I110" s="1"/>
  <c r="I109" s="1"/>
  <c r="K111" i="39"/>
  <c r="K110" s="1"/>
  <c r="K109" s="1"/>
  <c r="K108" s="1"/>
  <c r="L43" i="27"/>
  <c r="H15" i="41"/>
  <c r="G13"/>
  <c r="G15"/>
  <c r="D53" i="42"/>
  <c r="D55" s="1"/>
  <c r="D14"/>
  <c r="H18" i="41"/>
  <c r="G18"/>
  <c r="F18"/>
  <c r="H13"/>
  <c r="H11" s="1"/>
  <c r="H19" s="1"/>
  <c r="F13"/>
  <c r="F11"/>
  <c r="F19" s="1"/>
  <c r="E20" i="42" l="1"/>
  <c r="E19" s="1"/>
  <c r="G11" i="41"/>
  <c r="G19" s="1"/>
  <c r="L40" i="27"/>
  <c r="L128" i="39"/>
  <c r="L127" s="1"/>
  <c r="K103" i="7"/>
  <c r="K102" s="1"/>
  <c r="L133"/>
  <c r="L132" s="1"/>
  <c r="L131" s="1"/>
  <c r="M128" i="39"/>
  <c r="M127" s="1"/>
  <c r="I107" i="7"/>
  <c r="I106" s="1"/>
  <c r="K128" i="39"/>
  <c r="K127" s="1"/>
  <c r="I180" i="7"/>
  <c r="I179" s="1"/>
  <c r="C14" i="42"/>
  <c r="C20"/>
  <c r="C19" s="1"/>
  <c r="E27" i="40"/>
  <c r="E20" s="1"/>
  <c r="E37" s="1"/>
  <c r="D27" i="42"/>
  <c r="E27"/>
  <c r="I174" i="7"/>
  <c r="I173" s="1"/>
  <c r="I172" s="1"/>
  <c r="I171" s="1"/>
  <c r="I170" s="1"/>
  <c r="I169" s="1"/>
  <c r="I168" s="1"/>
  <c r="I167" s="1"/>
  <c r="J175" i="27"/>
  <c r="K171" i="7"/>
  <c r="K170" s="1"/>
  <c r="K169" s="1"/>
  <c r="K168" s="1"/>
  <c r="K167" s="1"/>
  <c r="K138" i="39"/>
  <c r="K137" s="1"/>
  <c r="K114"/>
  <c r="K113" s="1"/>
  <c r="J98" i="27"/>
  <c r="J97" s="1"/>
  <c r="L98"/>
  <c r="L97" s="1"/>
  <c r="K89" i="7"/>
  <c r="K88" s="1"/>
  <c r="K87" s="1"/>
  <c r="K86" s="1"/>
  <c r="K85" s="1"/>
  <c r="K40" i="27"/>
  <c r="K34" s="1"/>
  <c r="K115" i="7"/>
  <c r="K114" s="1"/>
  <c r="M114" i="39"/>
  <c r="M113" s="1"/>
  <c r="L138"/>
  <c r="L137" s="1"/>
  <c r="L93"/>
  <c r="M138"/>
  <c r="M137" s="1"/>
  <c r="L99"/>
  <c r="L114"/>
  <c r="L113" s="1"/>
  <c r="I82" i="7"/>
  <c r="I81" s="1"/>
  <c r="I80" s="1"/>
  <c r="I79" s="1"/>
  <c r="I78" s="1"/>
  <c r="I77" s="1"/>
  <c r="M239" i="39"/>
  <c r="M238" s="1"/>
  <c r="M237" s="1"/>
  <c r="L80"/>
  <c r="L79" s="1"/>
  <c r="L78" s="1"/>
  <c r="L69"/>
  <c r="L68" s="1"/>
  <c r="L47"/>
  <c r="L46" s="1"/>
  <c r="L45" s="1"/>
  <c r="J105" i="7"/>
  <c r="J98" s="1"/>
  <c r="K16"/>
  <c r="K15" s="1"/>
  <c r="L57"/>
  <c r="L56" s="1"/>
  <c r="I98"/>
  <c r="I97" s="1"/>
  <c r="J25"/>
  <c r="J24" s="1"/>
  <c r="J10" s="1"/>
  <c r="J53"/>
  <c r="J52" s="1"/>
  <c r="I103"/>
  <c r="I102" s="1"/>
  <c r="K35"/>
  <c r="K34" s="1"/>
  <c r="J35"/>
  <c r="J34" s="1"/>
  <c r="L16"/>
  <c r="L15" s="1"/>
  <c r="I126"/>
  <c r="I125" s="1"/>
  <c r="I124" s="1"/>
  <c r="I118" s="1"/>
  <c r="L22" i="39"/>
  <c r="L21" s="1"/>
  <c r="L20" s="1"/>
  <c r="L19" s="1"/>
  <c r="K180" i="7"/>
  <c r="K179" s="1"/>
  <c r="I75"/>
  <c r="L75"/>
  <c r="L115"/>
  <c r="L114" s="1"/>
  <c r="J64" i="27"/>
  <c r="K64"/>
  <c r="L36"/>
  <c r="L35" s="1"/>
  <c r="L34" s="1"/>
  <c r="L27" s="1"/>
  <c r="L26" s="1"/>
  <c r="L25" s="1"/>
  <c r="I91" i="7"/>
  <c r="I90" s="1"/>
  <c r="I57"/>
  <c r="I56" s="1"/>
  <c r="L30"/>
  <c r="L29" s="1"/>
  <c r="L28" s="1"/>
  <c r="L14"/>
  <c r="K22" i="39"/>
  <c r="K21" s="1"/>
  <c r="K20" s="1"/>
  <c r="K19" s="1"/>
  <c r="L103" i="7"/>
  <c r="L102" s="1"/>
  <c r="L173"/>
  <c r="L172" s="1"/>
  <c r="I89"/>
  <c r="I88" s="1"/>
  <c r="I87" s="1"/>
  <c r="I86" s="1"/>
  <c r="I85" s="1"/>
  <c r="M103" i="39"/>
  <c r="M93" s="1"/>
  <c r="K151" i="7"/>
  <c r="L165"/>
  <c r="L164" s="1"/>
  <c r="K128"/>
  <c r="K127" s="1"/>
  <c r="L89"/>
  <c r="L88" s="1"/>
  <c r="L87" s="1"/>
  <c r="L86" s="1"/>
  <c r="L85" s="1"/>
  <c r="K53"/>
  <c r="K52" s="1"/>
  <c r="L42"/>
  <c r="L39" s="1"/>
  <c r="K91"/>
  <c r="K90" s="1"/>
  <c r="K27" i="27"/>
  <c r="K26" s="1"/>
  <c r="K25" s="1"/>
  <c r="I145" i="7"/>
  <c r="I144" s="1"/>
  <c r="I143" s="1"/>
  <c r="I130" s="1"/>
  <c r="I117" s="1"/>
  <c r="K69"/>
  <c r="L128"/>
  <c r="L127" s="1"/>
  <c r="L59" i="39"/>
  <c r="L58" s="1"/>
  <c r="L57" s="1"/>
  <c r="L180" i="7"/>
  <c r="L179" s="1"/>
  <c r="K165"/>
  <c r="K164" s="1"/>
  <c r="K30"/>
  <c r="K29" s="1"/>
  <c r="K28" s="1"/>
  <c r="L239" i="39"/>
  <c r="L238" s="1"/>
  <c r="L237" s="1"/>
  <c r="L154" s="1"/>
  <c r="L153" s="1"/>
  <c r="K145" i="7"/>
  <c r="K144" s="1"/>
  <c r="K143" s="1"/>
  <c r="K130" s="1"/>
  <c r="J40"/>
  <c r="J39" s="1"/>
  <c r="L107"/>
  <c r="L106" s="1"/>
  <c r="K74"/>
  <c r="K73" s="1"/>
  <c r="K72" s="1"/>
  <c r="K71" s="1"/>
  <c r="K19"/>
  <c r="L69"/>
  <c r="I165"/>
  <c r="I164" s="1"/>
  <c r="K229" i="39"/>
  <c r="K228" s="1"/>
  <c r="K227" s="1"/>
  <c r="K226" s="1"/>
  <c r="K225" s="1"/>
  <c r="K224" s="1"/>
  <c r="K223" s="1"/>
  <c r="I48" i="7"/>
  <c r="I47" s="1"/>
  <c r="L21"/>
  <c r="L20" s="1"/>
  <c r="L48"/>
  <c r="L47" s="1"/>
  <c r="L53"/>
  <c r="L52" s="1"/>
  <c r="K42"/>
  <c r="K39" s="1"/>
  <c r="K57"/>
  <c r="K56" s="1"/>
  <c r="K14"/>
  <c r="K13" s="1"/>
  <c r="K12" s="1"/>
  <c r="K11" s="1"/>
  <c r="I35"/>
  <c r="I34" s="1"/>
  <c r="C33" i="40"/>
  <c r="C20" s="1"/>
  <c r="M187" i="39"/>
  <c r="M186" s="1"/>
  <c r="M185" s="1"/>
  <c r="M184" s="1"/>
  <c r="M183" s="1"/>
  <c r="M182" s="1"/>
  <c r="M181" s="1"/>
  <c r="L155" i="27"/>
  <c r="L154" s="1"/>
  <c r="L153"/>
  <c r="L144" s="1"/>
  <c r="L143" s="1"/>
  <c r="M18"/>
  <c r="L19" i="7"/>
  <c r="I135"/>
  <c r="I134" s="1"/>
  <c r="M18" i="39"/>
  <c r="M17" s="1"/>
  <c r="M16" s="1"/>
  <c r="M15" s="1"/>
  <c r="K135" i="7"/>
  <c r="K134" s="1"/>
  <c r="J43" i="27"/>
  <c r="J40" s="1"/>
  <c r="J34" s="1"/>
  <c r="I69" i="7"/>
  <c r="M59" i="39"/>
  <c r="M58" s="1"/>
  <c r="M57" s="1"/>
  <c r="L154" i="7"/>
  <c r="K48"/>
  <c r="K47" s="1"/>
  <c r="K169" i="27"/>
  <c r="K98"/>
  <c r="K97" s="1"/>
  <c r="J118"/>
  <c r="K118" i="7"/>
  <c r="L15" i="39"/>
  <c r="D20" i="40"/>
  <c r="D37" s="1"/>
  <c r="D20" i="42"/>
  <c r="D19" s="1"/>
  <c r="E38"/>
  <c r="L118" i="7"/>
  <c r="E53" i="42"/>
  <c r="E55" s="1"/>
  <c r="E14"/>
  <c r="C38"/>
  <c r="K67" i="39"/>
  <c r="K66" s="1"/>
  <c r="K65" s="1"/>
  <c r="K64" s="1"/>
  <c r="J22" i="27"/>
  <c r="J21" s="1"/>
  <c r="J20" s="1"/>
  <c r="I23" i="7"/>
  <c r="I21" s="1"/>
  <c r="I20" s="1"/>
  <c r="C53" i="42"/>
  <c r="C55" s="1"/>
  <c r="L91" i="7"/>
  <c r="L90" s="1"/>
  <c r="I53"/>
  <c r="I52" s="1"/>
  <c r="J144"/>
  <c r="J143" s="1"/>
  <c r="J130" s="1"/>
  <c r="J117" s="1"/>
  <c r="J47" i="27"/>
  <c r="C10" i="40"/>
  <c r="K69" i="39"/>
  <c r="K68" s="1"/>
  <c r="C27" i="42"/>
  <c r="C52" s="1"/>
  <c r="C13" s="1"/>
  <c r="K106" i="39"/>
  <c r="K105" s="1"/>
  <c r="K104" s="1"/>
  <c r="K99"/>
  <c r="K93" s="1"/>
  <c r="L14" i="27"/>
  <c r="L13" s="1"/>
  <c r="L12" s="1"/>
  <c r="L169"/>
  <c r="K14"/>
  <c r="K13" s="1"/>
  <c r="K12" s="1"/>
  <c r="K11" s="1"/>
  <c r="K10" s="1"/>
  <c r="L64"/>
  <c r="I44" i="7"/>
  <c r="I42" s="1"/>
  <c r="I39" s="1"/>
  <c r="M92" i="39"/>
  <c r="M91" s="1"/>
  <c r="M90" s="1"/>
  <c r="M89" s="1"/>
  <c r="M80" s="1"/>
  <c r="M79" s="1"/>
  <c r="M78" s="1"/>
  <c r="L98" i="7"/>
  <c r="L97" s="1"/>
  <c r="L35"/>
  <c r="L34" s="1"/>
  <c r="K80" i="39"/>
  <c r="K79" s="1"/>
  <c r="J15" i="27"/>
  <c r="J144"/>
  <c r="J143" s="1"/>
  <c r="J130" s="1"/>
  <c r="K98" i="7"/>
  <c r="K97" s="1"/>
  <c r="K15" i="39"/>
  <c r="L167" i="7"/>
  <c r="K239" i="39"/>
  <c r="K238" s="1"/>
  <c r="K237" s="1"/>
  <c r="M47"/>
  <c r="M46" s="1"/>
  <c r="M45" s="1"/>
  <c r="L145" i="7"/>
  <c r="M69" i="39"/>
  <c r="M68" s="1"/>
  <c r="E52" i="42" l="1"/>
  <c r="E13" s="1"/>
  <c r="D52"/>
  <c r="D13" s="1"/>
  <c r="J117" i="27"/>
  <c r="L112" i="39"/>
  <c r="L44" s="1"/>
  <c r="L43" s="1"/>
  <c r="L14" s="1"/>
  <c r="I33" i="7"/>
  <c r="I27" s="1"/>
  <c r="I26" s="1"/>
  <c r="M154" i="39"/>
  <c r="M153" s="1"/>
  <c r="K112"/>
  <c r="K46" i="7"/>
  <c r="K154" i="39"/>
  <c r="K153" s="1"/>
  <c r="M112"/>
  <c r="M44" s="1"/>
  <c r="M43" s="1"/>
  <c r="N153"/>
  <c r="M99"/>
  <c r="K33" i="7"/>
  <c r="K27" s="1"/>
  <c r="K26" s="1"/>
  <c r="J9"/>
  <c r="J8" s="1"/>
  <c r="L11" i="27"/>
  <c r="L13" i="7"/>
  <c r="L12" s="1"/>
  <c r="L11" s="1"/>
  <c r="L33"/>
  <c r="L27" s="1"/>
  <c r="L26" s="1"/>
  <c r="L46"/>
  <c r="M102" i="39"/>
  <c r="M101" s="1"/>
  <c r="M100" s="1"/>
  <c r="I46" i="7"/>
  <c r="J28" i="27"/>
  <c r="J27" s="1"/>
  <c r="J26" s="1"/>
  <c r="J25" s="1"/>
  <c r="K78" i="39"/>
  <c r="C37" i="40"/>
  <c r="K59" i="39"/>
  <c r="K58" s="1"/>
  <c r="K57" s="1"/>
  <c r="I19" i="7"/>
  <c r="I13" s="1"/>
  <c r="I12" s="1"/>
  <c r="I11" s="1"/>
  <c r="L151"/>
  <c r="L144" s="1"/>
  <c r="L143" s="1"/>
  <c r="L130" s="1"/>
  <c r="L153"/>
  <c r="L152" s="1"/>
  <c r="J174" i="27"/>
  <c r="M17"/>
  <c r="J14"/>
  <c r="J13" s="1"/>
  <c r="J12" s="1"/>
  <c r="J11" l="1"/>
  <c r="I25" i="7"/>
  <c r="I24" s="1"/>
  <c r="I10" s="1"/>
  <c r="I9" s="1"/>
  <c r="I8" s="1"/>
  <c r="O153" i="39"/>
  <c r="M14"/>
  <c r="K25" i="7"/>
  <c r="K24" s="1"/>
  <c r="M21" i="27"/>
  <c r="J173"/>
  <c r="L25" i="7"/>
  <c r="L24" s="1"/>
  <c r="L10" s="1"/>
  <c r="L9" s="1"/>
  <c r="L8" s="1"/>
  <c r="K44" i="39"/>
  <c r="K43" s="1"/>
  <c r="K14" s="1"/>
  <c r="K10" i="7" l="1"/>
  <c r="K9" s="1"/>
  <c r="K8" s="1"/>
  <c r="J172" i="27"/>
  <c r="J171" s="1"/>
  <c r="J170" s="1"/>
  <c r="J169" s="1"/>
  <c r="J10" s="1"/>
  <c r="J9" s="1"/>
  <c r="M15"/>
  <c r="K9"/>
  <c r="L10"/>
  <c r="L9" s="1"/>
  <c r="L133"/>
  <c r="L132"/>
  <c r="L131"/>
  <c r="L130"/>
  <c r="K130"/>
  <c r="K133"/>
  <c r="K132"/>
  <c r="K131"/>
</calcChain>
</file>

<file path=xl/sharedStrings.xml><?xml version="1.0" encoding="utf-8"?>
<sst xmlns="http://schemas.openxmlformats.org/spreadsheetml/2006/main" count="4005" uniqueCount="356">
  <si>
    <t>41120</t>
  </si>
  <si>
    <t>853</t>
  </si>
  <si>
    <t>121</t>
  </si>
  <si>
    <t>41110</t>
  </si>
  <si>
    <t>Уплата налога на имущество организация и земельного налога</t>
  </si>
  <si>
    <t>Уплата прочих налогов и сборов</t>
  </si>
  <si>
    <t>ПРз</t>
  </si>
  <si>
    <t>03010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</si>
  <si>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</si>
  <si>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Функционирование высшего должностного лица субъекта РФ и муниципального образавания</t>
  </si>
  <si>
    <t>41150</t>
  </si>
  <si>
    <t>129</t>
  </si>
  <si>
    <t>Благоустройство</t>
  </si>
  <si>
    <t>43040</t>
  </si>
  <si>
    <t>00</t>
  </si>
  <si>
    <t>Социальная политика</t>
  </si>
  <si>
    <t>Пенсионное обеспечение</t>
  </si>
  <si>
    <t>Иные пенсии, социальные доплаты к пенсиям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</si>
  <si>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</si>
  <si>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Дорожное хозяйство</t>
  </si>
  <si>
    <t>122</t>
  </si>
  <si>
    <t>Жилищно-коммунальное хозяйство</t>
  </si>
  <si>
    <t>ЦСР</t>
  </si>
  <si>
    <t>Фонд оплаты труда государственных (муниципальных) органов и взносы по обязательному социальному страхованию</t>
  </si>
  <si>
    <t>Иные выплаты персоналу государственных (муниципальных) органов, за исключением фонда оплаты труда</t>
  </si>
  <si>
    <t>05</t>
  </si>
  <si>
    <t>01</t>
  </si>
  <si>
    <t>Наименование</t>
  </si>
  <si>
    <t>Рз</t>
  </si>
  <si>
    <t>ВР</t>
  </si>
  <si>
    <t>Адм</t>
  </si>
  <si>
    <t>ВСЕГО</t>
  </si>
  <si>
    <t>Национальная экономика</t>
  </si>
  <si>
    <t>04</t>
  </si>
  <si>
    <t>09</t>
  </si>
  <si>
    <t>02</t>
  </si>
  <si>
    <t>10</t>
  </si>
  <si>
    <t>1</t>
  </si>
  <si>
    <t>89</t>
  </si>
  <si>
    <t>03</t>
  </si>
  <si>
    <t>Общегосударственные вопросы</t>
  </si>
  <si>
    <t>Уплата налога на имущество организаций и земельного налога</t>
  </si>
  <si>
    <t>Уплата прочих налогов, сборов и иных платежей</t>
  </si>
  <si>
    <t>Доплаты к пенсиям муниципальных служащих Республики Мордовия</t>
  </si>
  <si>
    <t>Расходы на выплаты по оплате труда работников органов местного самоуправления Республики Мордовия</t>
  </si>
  <si>
    <t>244</t>
  </si>
  <si>
    <t>851</t>
  </si>
  <si>
    <t>852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</si>
  <si>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</si>
  <si>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РЗ</t>
  </si>
  <si>
    <t>ПРЗ</t>
  </si>
  <si>
    <t xml:space="preserve">Фонд оплаты труда государственных (муниципальных) органов </t>
  </si>
  <si>
    <t>Взносы по обязательному социальному страхованию на выплаты денежного содержания и иные выплаты работникам государственных(муниципальных) органов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</si>
  <si>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</si>
  <si>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уплата иных платежей</t>
  </si>
  <si>
    <t>312</t>
  </si>
  <si>
    <t>Непрограммные расходы главных распорядителей бюджетных средств Темниковского муниципального района</t>
  </si>
  <si>
    <t>Непрограммные расходы в рамках обеспечения деятельности главных распорядителей бюджетных средств Темниковского муниципального района</t>
  </si>
  <si>
    <t>тыс.рублей</t>
  </si>
  <si>
    <t>Деятельность аппарата администрации Темниковского муниципального района</t>
  </si>
  <si>
    <t>Расходы на обеспечение функцийорганов местного самоуправления</t>
  </si>
  <si>
    <t>44102</t>
  </si>
  <si>
    <t>44106</t>
  </si>
  <si>
    <t>Приложение №4</t>
  </si>
  <si>
    <t>Обеспечение деятельности администрации</t>
  </si>
  <si>
    <t>Глава, аппарат администрации</t>
  </si>
  <si>
    <t>65</t>
  </si>
  <si>
    <t>Расходы на выплаты по оплате труда высшего должностного лица муниципального образования ( Главы)</t>
  </si>
  <si>
    <t>Национальная оборона</t>
  </si>
  <si>
    <t>Мобилизационная и вневойсковая подготовка</t>
  </si>
  <si>
    <t>51180</t>
  </si>
  <si>
    <t>Осуществление первичного воинского учета на территориях, где отсутствуют военные комиссариаты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</si>
  <si>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</si>
  <si>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</si>
  <si>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Уличное освещение</t>
  </si>
  <si>
    <t>Прочие мероприятия по благоустройству</t>
  </si>
  <si>
    <t>43010</t>
  </si>
  <si>
    <t>Администрация  сельского поселения</t>
  </si>
  <si>
    <t>Функционирование высшего должностного лица</t>
  </si>
  <si>
    <t>Обеспечение деятельности Администрации сельского поселения</t>
  </si>
  <si>
    <t xml:space="preserve">                                                                 к  решению Совета депутатов</t>
  </si>
  <si>
    <t>540</t>
  </si>
  <si>
    <t>06</t>
  </si>
  <si>
    <t>Иные мужбюджетные трансферты</t>
  </si>
  <si>
    <t>Обеспечение деятельности финансовых, налоговых органов и органов финансового (финансо-бюджетного) надзора</t>
  </si>
  <si>
    <t>Расходы на выплаты по оплате труда высшего должностного лица</t>
  </si>
  <si>
    <t>Субсидии выплачиваемые в зависимости от выполнения социально-экономических показателей</t>
  </si>
  <si>
    <t>44501</t>
  </si>
  <si>
    <t xml:space="preserve"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 </t>
  </si>
  <si>
    <t xml:space="preserve">Иные межбюджетные трансферты,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 соответствии с законодательством Российской Федерации </t>
  </si>
  <si>
    <t xml:space="preserve">Иные межбюджетные трансферты на осуществление полномочий по участию в организации деятельности по накоплению (в том числе раздельному накоплению) и транспортированию твердых   коммунальных отходов </t>
  </si>
  <si>
    <t>11</t>
  </si>
  <si>
    <t>41180</t>
  </si>
  <si>
    <t>870</t>
  </si>
  <si>
    <t>Резервные фонды</t>
  </si>
  <si>
    <t>Резервные средства</t>
  </si>
  <si>
    <t>Резервный фонд администраци Аксельского сельского поселения</t>
  </si>
  <si>
    <t>Резервный фонд администрации Аксельского сельского поселения</t>
  </si>
  <si>
    <t xml:space="preserve"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 </t>
  </si>
  <si>
    <t>44101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</si>
  <si>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</si>
  <si>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</si>
  <si>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08</t>
  </si>
  <si>
    <t>Иные межбюджетные трансферты на осуществление полномочий по организации и осуществлению мероприятий по территориальной обороне и гражданской обороне, защите населения от чрезвычайных ситуаций природного и техногенного характера</t>
  </si>
  <si>
    <t>44110</t>
  </si>
  <si>
    <t>Другие общегосударственные вопросы</t>
  </si>
  <si>
    <t>13</t>
  </si>
  <si>
    <t>44107</t>
  </si>
  <si>
    <t>Культура и кинематография</t>
  </si>
  <si>
    <t>Культура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</si>
  <si>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 значения), расположенных на территории поселения</t>
  </si>
  <si>
    <t>44104</t>
  </si>
  <si>
    <t>Социальное обеспечение населения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</si>
  <si>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</si>
  <si>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44103</t>
  </si>
  <si>
    <t>Бабеевского сельского поселения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</si>
  <si>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№3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 решению сессси Совета депутатов                                                    Бабеевское сельского поселения</t>
  </si>
  <si>
    <t xml:space="preserve">                                                                          Приложение №2                                                                   к решению сессии Совета депутатов                                                                            Бабеевского сельского поселения</t>
  </si>
  <si>
    <t xml:space="preserve"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</t>
  </si>
  <si>
    <t>44205</t>
  </si>
  <si>
    <t>Уплата  иных платежей</t>
  </si>
  <si>
    <t>912</t>
  </si>
  <si>
    <t>Региональный проект "Комплексная система обращения с твёрдыми коммунальными отходами"</t>
  </si>
  <si>
    <t>G2</t>
  </si>
  <si>
    <t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</si>
  <si>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>76370</t>
  </si>
  <si>
    <t xml:space="preserve">Прочая закупка товаров, работ и услуг </t>
  </si>
  <si>
    <t xml:space="preserve">Муниципальная целевая программа"Устройство контейнерных площадок  и установка урн на территории   Бабеевского  сельского поселения на 2020 год"
</t>
  </si>
  <si>
    <t>Администрация Бабеевского сельского поселения</t>
  </si>
  <si>
    <t>добавить</t>
  </si>
  <si>
    <t>831</t>
  </si>
  <si>
    <t>Исполнение судебных актов Российской Федерации и мировых соглашений по возмещению причиненного вреда</t>
  </si>
  <si>
    <t>24</t>
  </si>
  <si>
    <t>80190</t>
  </si>
  <si>
    <t>Резервный фонд Правительства Республики Мордовия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</si>
  <si>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</si>
  <si>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</si>
  <si>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</si>
  <si>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200</t>
  </si>
  <si>
    <t>240</t>
  </si>
  <si>
    <t>Иные бюджетные ассигнования</t>
  </si>
  <si>
    <t>Уплата налогов, сборов и иных платежей</t>
  </si>
  <si>
    <t>800</t>
  </si>
  <si>
    <t>830</t>
  </si>
  <si>
    <t>850</t>
  </si>
  <si>
    <t xml:space="preserve">Исполнение судебных актов 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</si>
  <si>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</si>
  <si>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</si>
  <si>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Непрограммные расходы главных распорядителей бюджетных средств Темниковского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</si>
  <si>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Темниковского муниципального района Республики Мордовия</t>
  </si>
  <si>
    <t>Межбюджетные трансферты</t>
  </si>
  <si>
    <t>500</t>
  </si>
  <si>
    <t>120</t>
  </si>
  <si>
    <t>Социальное обеспечение и иные выплаты населению</t>
  </si>
  <si>
    <t xml:space="preserve">Публичные нормативные социальные выплаты гражданам </t>
  </si>
  <si>
    <t>300</t>
  </si>
  <si>
    <t>310</t>
  </si>
  <si>
    <t xml:space="preserve">Расходы на выплаты по оплате труда работников органов местного самоуправления </t>
  </si>
  <si>
    <t xml:space="preserve"> Иные закупки товаров, работ и услуг для обеспечения государственных (муниципальных) нужд</t>
  </si>
  <si>
    <t>вр</t>
  </si>
  <si>
    <t>Коммунальное хозяйство</t>
  </si>
  <si>
    <t>Культура, кинематография</t>
  </si>
  <si>
    <t>Расходы на обеспечение функций органов местного самоуправления</t>
  </si>
  <si>
    <t>Уплата иных платежей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</si>
  <si>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</si>
  <si>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Программные расходы</t>
  </si>
  <si>
    <t>2</t>
  </si>
  <si>
    <t>Защита населения и территории от чрезвычайных ситуаций природного и техногенного характера, пожарная безопасность</t>
  </si>
  <si>
    <t>0,9</t>
  </si>
  <si>
    <t>247</t>
  </si>
  <si>
    <t>Закупка энергетических ресурсов</t>
  </si>
  <si>
    <t xml:space="preserve">РАСПРЕДЕЛЕНИЕ БЮДЖЕТНЫХ АССИГНОВАНИЙ БЮДЖЕТА БАБЕЕВСКОГО СЕЛЬСКОГО ПОСЕЛЕНИЯ ТЕМНИКОВСКОГО МУНИЦИПАЛЬНОГО РАЙОНА ПО ЦЕЛЕВЫМ СТАТЬЯМ (МУНИЦИПАЛЬНЫМ ПРОГРАММАМ И НЕПРОГРАММНЫМ НАПРАВЛЕНИЯМ ДЕЯТЕЛЬНОСТИ), ГРУППАМ (ГРУППАМ И ПОДГРУППАМ) ВИДОВ РАСХОДОВ  КЛАССИФИКАЦИИ РАСХОДОВ БЮДЖЕТОВ, А ТАКЖЕ ПО РАЗДЕЛАМ И ПОДРАЗДЕЛАМ КЛАССИФИКАЦИИ РАСХОДОВ БЮДЖЕТОВ НА 2023 ГОД И ПЛАНОВЫЙ ПЕРИОД 2024-2025ГГ </t>
  </si>
  <si>
    <t>12</t>
  </si>
  <si>
    <t>0</t>
  </si>
  <si>
    <t>S6140</t>
  </si>
  <si>
    <t>Оформление прав собственности на бесхозяйные объекты инженерной инфраструктуры</t>
  </si>
  <si>
    <t>Мероприятие " Оформление прав собственности на бесхозяйные объекты инженерной инфраструктуры"</t>
  </si>
  <si>
    <t>Муниципальная программа «Энергосбережение и повышение энергетической эффективности  на территории Бабеевского сельского поселения Темниковского муниципального района 2020-2024гг"</t>
  </si>
  <si>
    <t>L5764</t>
  </si>
  <si>
    <t>Благоустройство сельских территорий</t>
  </si>
  <si>
    <t>Основное мероприятие: Благоустройство территории Бабеевского сельского поселения</t>
  </si>
  <si>
    <t>Муниципальная программа «Комплексное развитие сельских территорий Темниковского муниципального района Республики Мордовия на 2017 – 2025 годы»</t>
  </si>
  <si>
    <t>22</t>
  </si>
  <si>
    <t>78090</t>
  </si>
  <si>
    <t>Решение вопросов местного значения, осуществляемое с привлечением средств самообложения граждан</t>
  </si>
  <si>
    <t>Приложение № 1</t>
  </si>
  <si>
    <t xml:space="preserve">к решению Совета депутатов </t>
  </si>
  <si>
    <t>Код бюджетной классификации доходов бюджета</t>
  </si>
  <si>
    <t>Наименование доходов</t>
  </si>
  <si>
    <t xml:space="preserve">2024г.              (тыс.руб.) </t>
  </si>
  <si>
    <t xml:space="preserve">2025г.              (тыс.руб.) </t>
  </si>
  <si>
    <t>000 1000000000 0000 000</t>
  </si>
  <si>
    <t>НАЛОГОВЫЕ И НЕНАЛОГОВЫЕ ДОХОДЫ</t>
  </si>
  <si>
    <t>000 1010000000 0000 000</t>
  </si>
  <si>
    <t>НАЛОГОВЫЕ ДОХОДЫ</t>
  </si>
  <si>
    <t>182 1 01 020100 11 000 110</t>
  </si>
  <si>
    <t>Налог на доходы физических лиц</t>
  </si>
  <si>
    <t>182 1 06 060100 11 000 110</t>
  </si>
  <si>
    <t>Земельный налог</t>
  </si>
  <si>
    <t>182 1 06 030100 11 000 110</t>
  </si>
  <si>
    <t>Налог на имущество физ.лиц</t>
  </si>
  <si>
    <t>182 1 05 030100 11 000 110</t>
  </si>
  <si>
    <t>Единый сельскохозяйственный налог</t>
  </si>
  <si>
    <t>000 1110000000 0000 000</t>
  </si>
  <si>
    <t>НЕНАЛОГОВЫЕ ДОХОДЫ</t>
  </si>
  <si>
    <t>912 1 11 05025 10 0000 120</t>
  </si>
  <si>
    <t>Доходы от арендной платы за земли</t>
  </si>
  <si>
    <t>912 1 14 06025 10 0000 430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</si>
  <si>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</si>
  <si>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912 1 17 14030 10 0000 150</t>
  </si>
  <si>
    <t>Средства самообложения граждан, зачисляемые в бюджеты сельских поселений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</si>
  <si>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</si>
  <si>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</si>
  <si>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</si>
  <si>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субъектов Российской Федерации и муниципальных образований</t>
  </si>
  <si>
    <t>2 02 15001 00 0000 150</t>
  </si>
  <si>
    <t>Дотации на выравнивание бюджетной обеспеченности</t>
  </si>
  <si>
    <t>2 02 150021 10 0000 150</t>
  </si>
  <si>
    <t>Дотации на сбалансированность сельских поселений</t>
  </si>
  <si>
    <t>2 02 20000 00 0000 150</t>
  </si>
  <si>
    <t>Субсидии бюджетам бюджетной системы Российской Федерации (межбюджетные субсидии)</t>
  </si>
  <si>
    <t>2 02 25576 10 0000 150</t>
  </si>
  <si>
    <t>Субсидии бюджетам сельских поселений на обеспечение комплексного развития сельских территорий</t>
  </si>
  <si>
    <t>2 02 29999 10 0000 150</t>
  </si>
  <si>
    <t>Прочие субсидии бюджетам сельских поселений</t>
  </si>
  <si>
    <t>2 02 30000 00 0000 150</t>
  </si>
  <si>
    <t xml:space="preserve">Субвенции бюджетам субъектов Российской Федерации и муниципальных образований </t>
  </si>
  <si>
    <t>2 02 35118 00 0000 150</t>
  </si>
  <si>
    <t xml:space="preserve"> Субвенции бюджетам на осуществление госполномочий по первичному воинскому учету на территориях, где отсутствуют военные комиссариаты в рамках Государственной программы повышения эффективности управлениягосударственными финансами в РМ</t>
  </si>
  <si>
    <t>2 02 35118  10  0000 150</t>
  </si>
  <si>
    <t>2 02 30024 00 0000 150</t>
  </si>
  <si>
    <t xml:space="preserve">Субвенции местным бюджетам на выполнение передаваемых полномочий субъектов Российской Федерации </t>
  </si>
  <si>
    <t>2 02 30024 10 0000 150</t>
  </si>
  <si>
    <t>Субвенции бюджетам сельских поселений  на реализацию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</si>
  <si>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2 02 29999 00 0000 150</t>
  </si>
  <si>
    <t>Субсидии на реализацию мероприятий по строительству и (или) реконструкции объектов инфраструктуры, необходимых для реализации новых инвестиционных проектов в монопрофильных муниципальных образованиях в Республике Мордовия</t>
  </si>
  <si>
    <t>2 02 40000 00 0000 150</t>
  </si>
  <si>
    <t>Иные межбюджетные трансферты</t>
  </si>
  <si>
    <t>2024001411000150</t>
  </si>
  <si>
    <t xml:space="preserve"> Прочие межбюджетные трансферты, передаваемые бюджетам сельских поселений для осуществления части полномочий по решению вопросов местного значения</t>
  </si>
  <si>
    <t>2 02 40014 10 0000 150</t>
  </si>
  <si>
    <t>Межбюджетные трансферты, передаваемые бюджетам сельских поселений для осуществления части полномочий по решению вопросов местного значения</t>
  </si>
  <si>
    <t>2 02 49999 10 0000 150</t>
  </si>
  <si>
    <t>Прочие межбюджетные трансферты, передаваемые бюджетам сельских поселений</t>
  </si>
  <si>
    <t>ИТОГО ДОХОДОВ</t>
  </si>
  <si>
    <t>Приложение №5</t>
  </si>
  <si>
    <t>к решению Совета депутатов</t>
  </si>
  <si>
    <t>(тыс.рублей)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</si>
  <si>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</si>
  <si>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</si>
  <si>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</t>
  </si>
  <si>
    <t>3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</si>
  <si>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</si>
  <si>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</si>
  <si>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</si>
  <si>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</si>
  <si>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</si>
  <si>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</si>
  <si>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000 01 02 00 00 05 0000 710</t>
  </si>
  <si>
    <t>Получение кредитов от кредитных организаций бюджетами муниципальных районов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</si>
  <si>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</si>
  <si>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</si>
  <si>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000 01 02 00 00 05 0000 810</t>
  </si>
  <si>
    <t>Погашение бюджетами муниципальных районов в валюте Российской Федерации</t>
  </si>
  <si>
    <t>000 01 03 00 00 00 0000 000</t>
  </si>
  <si>
    <t>Бюджетные кредиты от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</si>
  <si>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</si>
  <si>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</si>
  <si>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</si>
  <si>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</si>
  <si>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000 01 03 01 00 05 0000 710</t>
  </si>
  <si>
    <t>Получение кредитов от других бюджетов бюджетной системы Российской Федерации бюджетами муниципальных районов  в валюте Российской Федерации</t>
  </si>
  <si>
    <t>Получение кредитов от других бюджетов бюджетной системы Российской Федерации бюджетами муниципальных районов в валюте Российской Федерации на покрытие временного кассового разрыва, возникающего при исполнении бюджета муниципального района</t>
  </si>
  <si>
    <t>000 01 03 01 00 00 0000 800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</si>
  <si>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</si>
  <si>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000 01 03 01 00 05 0000 810</t>
  </si>
  <si>
    <r>
      <t>Погашение бюджетами субъектов Российской Федерации кредитов</t>
    </r>
    <r>
      <rPr>
        <b/>
        <sz val="10"/>
        <rFont val="Arial"/>
        <family val="2"/>
        <charset val="204"/>
      </rPr>
      <t xml:space="preserve"> </t>
    </r>
    <r>
      <rPr>
        <sz val="10"/>
        <rFont val="Arial"/>
        <family val="2"/>
        <charset val="204"/>
      </rPr>
      <t>от других бюджетов бюджетной системы Российской Федерации в валюте Российской Федерации</t>
    </r>
  </si>
  <si>
    <t>Погашение бюджетами муниципальных районов кредитов от других бюджетов бюджетной системы Российской Федерации в валюте Российской Федерации, предоставленных на покрытие временного кассового разрыва, возникающего при исполнении бюджета муниципального района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</si>
  <si>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</si>
  <si>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</si>
  <si>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</si>
  <si>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</si>
  <si>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</si>
  <si>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</si>
  <si>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</si>
  <si>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</si>
  <si>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</si>
  <si>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</si>
  <si>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000 01 05 00 00 00 0000 600</t>
  </si>
  <si>
    <t>Уменьшение остатков средств бюджетов</t>
  </si>
  <si>
    <r>
      <t>0</t>
    </r>
    <r>
      <rPr>
        <sz val="10"/>
        <rFont val="Arial"/>
        <family val="2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</si>
  <si>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</si>
  <si>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</si>
  <si>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</si>
  <si>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</si>
  <si>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сельских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</si>
  <si>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</si>
  <si>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</si>
  <si>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</si>
  <si>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</si>
  <si>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</si>
  <si>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</si>
  <si>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000 01 06 04 01 05 0000 810</t>
  </si>
  <si>
    <t>Исполнение муниципальных гарантий муниципальных районов в валюте Российской Федерации в случае, если исполнение гарантом муниципальных гарантий муниципальных районов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</si>
  <si>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</si>
  <si>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</si>
  <si>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</si>
  <si>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</si>
  <si>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000 01 06 05 01 00 0000 600</t>
  </si>
  <si>
    <t>Возврат бюджетных кредитов, предоставленных юридическим лицам в валюте Российской Федерации</t>
  </si>
  <si>
    <t>000 01 06 05 01 05 0000 640</t>
  </si>
  <si>
    <t xml:space="preserve">Возврат бюджетных кредитов, предоставленных юридическим лицам из бюджетов муниципальных районов в валюте Российской Федерации  </t>
  </si>
  <si>
    <t>000 01 06 05 02 00 0000 640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</si>
  <si>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</si>
  <si>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</si>
  <si>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</si>
  <si>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Возврат бюджетных кредитов, предоставленных другим бюджетам бюджетной системы Российской       
Федерации из бюджетов муниципальных районов в валюте Российской Федерации для покрытия временных кассовых разрывов 
</t>
  </si>
  <si>
    <t>000 01 06 05 00 00 0000 500</t>
  </si>
  <si>
    <t>Предоставление бюджетных кредитов внутри страны в валюте Российской Федерации</t>
  </si>
  <si>
    <t>000 01 06 05 02 05 0000 540</t>
  </si>
  <si>
    <t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</si>
  <si>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 для частичного покрытия дефицита местного бюджета  
</t>
  </si>
  <si>
    <t>Итого источников внутреннего финансирования дефицита районного бюджета</t>
  </si>
  <si>
    <t>Привлечение средств</t>
  </si>
  <si>
    <t>Погашение основной суммы задолженности</t>
  </si>
  <si>
    <t>это предельный объем заимстований</t>
  </si>
  <si>
    <t>Приложение №6</t>
  </si>
  <si>
    <t>ПРОГРАММА МУНИЦИПАЛЬНЫХ ВНУТРЕННИХ ЗАИМСТВОВАНИЙ БАБЕЕВСКОЕ СЕЛЬСКОГО ПОСЕЛЕНИЯ ТЕМНИКОВСКОГО МУНИЦИПАЛЬНОГО РАЙОНА НА 2023 ГОД И ПЛАНОВЫЙ ПЕРИОД 2024 И 2025 ГОДОВ</t>
  </si>
  <si>
    <t>(тыс. рублей)</t>
  </si>
  <si>
    <t>№ п/п</t>
  </si>
  <si>
    <t>Виды заимствований</t>
  </si>
  <si>
    <t>в том числе:</t>
  </si>
  <si>
    <t>Объем привлечения</t>
  </si>
  <si>
    <t>Объем средств, направляемых на погашение основной суммы долга</t>
  </si>
  <si>
    <t>Всего</t>
  </si>
  <si>
    <t>41240</t>
  </si>
  <si>
    <t>730</t>
  </si>
  <si>
    <t>Обслуживание государственного и муниципального долга</t>
  </si>
  <si>
    <t>Обслуживание государственного внутреннего и муниципального долга" подлежат отражению расходы, связанные с выплатой процентных платежей по государственным и муниципальным долговым обязательствам в валюте Российской Федерации, выплатой дисконта при погашении (выкупе) государственных и муниципальных долговых обязательств в валюте Российской Федерации, а также иные платежи по обслуживанию государственных и муниципальных долговых обязательств в валюте Российской Федерации, за исключением расходов, связанных с выплатой вознаграждения (комиссии) агентам за оказание агентских услуг в сфере размещения, обслуживания, выкупа, обмена и погашения государственных и муниципальных долговых обязательств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</si>
  <si>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</si>
  <si>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</si>
  <si>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</si>
  <si>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41420</t>
  </si>
  <si>
    <t>700</t>
  </si>
  <si>
    <t xml:space="preserve">Объем поступлений доходов бюджета по основным источникам на 2024-2026гг </t>
  </si>
  <si>
    <t xml:space="preserve">2026г.              (тыс.руб.) </t>
  </si>
  <si>
    <t>РАСПРЕДЕЛЕНИЕ БЮДЖЕТНЫХ АССИГНОВАНИЙ БЮДЖЕТА БАБЕВСКОГО СЕЛЬСКОГО ПОСЕЛЕНИЯ ТЕМНИКОВСКОГО МУНИЦИПАЛЬНОГО РАЙОНА  РЕСПУБЛИКИ МОРДОВИЯ ПО РАЗДЕЛАМ, ПОДРАЗДЕЛАМ, ЦЕЛЕВЫМ СТАТЬЯМ (ГОСУДАРСТВЕННЫМ ПРОГРАММАМ И НЕПРОГРАММНЫМ НАПРАВЛЕНИЯМ ДЕЯТЕЛЬНОСТИ), ГРУППАМ (ГРУППАМ И ПОДГРУППАМ) ВИДОВ РАСХОДОВ КЛАССИФИКАЦИИ РАСХОДОВ БЮДЖЕТОВ НА 2024 ГОД И ПЛАНОВЫЙ ПЕРИОД 2025-2026ГГ</t>
  </si>
  <si>
    <t xml:space="preserve">ВЕДОМСТВЕННАЯ СТРУКТУРА РАСХОДОВ БЮДЖЕТА БАБЕЕВСКОГО СЕЛЬСКОГО ПОСЕЛЕНИЯ ТЕМНИКОВСКОГО МУНИЦИПАЛЬНОГО РАЙОНА РЕСПУБЛИКИ МОРДОВИЯ НА 2024-2026гг. </t>
  </si>
  <si>
    <t>ИСТОЧНИКИ ВНУТРЕННЕГО ФИНАНСИРОВАНИЯ ДЕФИЦИТА БЮДЖЕТА БАБЕЕВСКОГО СЕЛЬСКОГО ПОСЕЛЕНИЯ ТЕМНИКОВСКОГО МУНИЦИПАЛЬНОГО РАЙОНА НА 2024 ГОД И ПЛАНОВЫЙ ПЕРИОД 2025 И 2026 ГОДОВ</t>
  </si>
  <si>
    <t>14</t>
  </si>
  <si>
    <t xml:space="preserve">от " 28" декабря  2023 года    № 114  </t>
  </si>
  <si>
    <r>
      <t xml:space="preserve">№ 115  от " 28" декабря </t>
    </r>
    <r>
      <rPr>
        <b/>
        <u/>
        <sz val="12"/>
        <color indexed="8"/>
        <rFont val="Times New Roman"/>
        <family val="1"/>
        <charset val="204"/>
      </rPr>
      <t xml:space="preserve"> </t>
    </r>
    <r>
      <rPr>
        <b/>
        <sz val="12"/>
        <color indexed="8"/>
        <rFont val="Times New Roman"/>
        <family val="1"/>
        <charset val="204"/>
      </rPr>
      <t xml:space="preserve">2023 года </t>
    </r>
  </si>
  <si>
    <r>
      <t>№</t>
    </r>
    <r>
      <rPr>
        <b/>
        <u/>
        <sz val="12"/>
        <color indexed="8"/>
        <rFont val="Times New Roman"/>
        <family val="1"/>
        <charset val="204"/>
      </rPr>
      <t xml:space="preserve"> 114</t>
    </r>
    <r>
      <rPr>
        <b/>
        <sz val="12"/>
        <color indexed="8"/>
        <rFont val="Times New Roman"/>
        <family val="1"/>
        <charset val="204"/>
      </rPr>
      <t xml:space="preserve"> от "28"декабря  2023года</t>
    </r>
  </si>
  <si>
    <t xml:space="preserve">№114  от " 28" декабря 2023г </t>
  </si>
  <si>
    <t>№114 от "28" декабря 2023 г.</t>
  </si>
  <si>
    <t>№114 от "28"декабря  2023 г.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</si>
</sst>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53">
    <font>
      <sz val="10"/>
      <name val="Arial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i/>
      <sz val="9"/>
      <name val="Arial"/>
      <family val="2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9"/>
      <name val="Arial Cyr"/>
      <charset val="204"/>
    </font>
    <font>
      <b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9"/>
      <color indexed="8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Arial"/>
      <family val="2"/>
      <charset val="204"/>
    </font>
    <font>
      <b/>
      <i/>
      <sz val="9"/>
      <name val="Arial"/>
      <family val="2"/>
      <charset val="204"/>
    </font>
    <font>
      <i/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62"/>
      <name val="Arial"/>
      <family val="2"/>
      <charset val="204"/>
    </font>
    <font>
      <b/>
      <sz val="12"/>
      <name val="Arial"/>
      <family val="2"/>
      <charset val="204"/>
    </font>
    <font>
      <sz val="11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sz val="8"/>
      <name val="Arial Cyr"/>
      <charset val="204"/>
    </font>
    <font>
      <b/>
      <sz val="8"/>
      <name val="Arial Cyr"/>
      <charset val="204"/>
    </font>
    <font>
      <b/>
      <sz val="9"/>
      <name val="Times New Roman"/>
      <family val="1"/>
      <charset val="204"/>
    </font>
    <font>
      <i/>
      <sz val="11"/>
      <name val="Times New Roman"/>
      <family val="1"/>
      <charset val="204"/>
    </font>
    <font>
      <sz val="14"/>
      <name val="Arial Cyr"/>
      <charset val="204"/>
    </font>
    <font>
      <sz val="14"/>
      <name val="Times New Roman"/>
      <family val="1"/>
      <charset val="204"/>
    </font>
    <font>
      <sz val="10"/>
      <name val="Helv"/>
    </font>
    <font>
      <b/>
      <sz val="14"/>
      <name val="Times New Roman"/>
      <family val="1"/>
      <charset val="204"/>
    </font>
    <font>
      <b/>
      <sz val="14"/>
      <color indexed="8"/>
      <name val="Arial"/>
      <family val="2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Arial Cyr"/>
      <charset val="204"/>
    </font>
    <font>
      <b/>
      <sz val="10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20" fillId="0" borderId="57">
      <alignment horizontal="left" wrapText="1" indent="2"/>
    </xf>
    <xf numFmtId="0" fontId="7" fillId="0" borderId="0"/>
    <xf numFmtId="0" fontId="43" fillId="0" borderId="0"/>
    <xf numFmtId="0" fontId="12" fillId="0" borderId="0"/>
    <xf numFmtId="0" fontId="12" fillId="0" borderId="0"/>
  </cellStyleXfs>
  <cellXfs count="601">
    <xf numFmtId="0" fontId="0" fillId="0" borderId="0" xfId="0"/>
    <xf numFmtId="0" fontId="7" fillId="0" borderId="0" xfId="0" applyFont="1"/>
    <xf numFmtId="0" fontId="11" fillId="0" borderId="0" xfId="0" applyFont="1" applyAlignment="1">
      <alignment vertical="top" wrapText="1"/>
    </xf>
    <xf numFmtId="0" fontId="15" fillId="0" borderId="0" xfId="0" applyFont="1" applyAlignment="1">
      <alignment horizontal="center" wrapText="1"/>
    </xf>
    <xf numFmtId="0" fontId="10" fillId="0" borderId="0" xfId="0" applyFont="1" applyAlignment="1">
      <alignment vertical="top" wrapText="1"/>
    </xf>
    <xf numFmtId="0" fontId="15" fillId="0" borderId="1" xfId="0" applyFont="1" applyBorder="1" applyAlignment="1">
      <alignment horizontal="center" wrapText="1"/>
    </xf>
    <xf numFmtId="0" fontId="15" fillId="0" borderId="2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 wrapText="1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6" fillId="0" borderId="8" xfId="0" applyFont="1" applyBorder="1" applyAlignment="1">
      <alignment horizontal="center" wrapText="1"/>
    </xf>
    <xf numFmtId="49" fontId="11" fillId="0" borderId="8" xfId="0" applyNumberFormat="1" applyFont="1" applyBorder="1" applyAlignment="1">
      <alignment wrapText="1"/>
    </xf>
    <xf numFmtId="49" fontId="16" fillId="2" borderId="9" xfId="0" applyNumberFormat="1" applyFont="1" applyFill="1" applyBorder="1" applyAlignment="1">
      <alignment horizontal="center" wrapText="1"/>
    </xf>
    <xf numFmtId="49" fontId="10" fillId="2" borderId="9" xfId="0" applyNumberFormat="1" applyFont="1" applyFill="1" applyBorder="1"/>
    <xf numFmtId="49" fontId="10" fillId="2" borderId="9" xfId="0" applyNumberFormat="1" applyFont="1" applyFill="1" applyBorder="1" applyAlignment="1">
      <alignment horizontal="center"/>
    </xf>
    <xf numFmtId="49" fontId="10" fillId="2" borderId="9" xfId="0" applyNumberFormat="1" applyFont="1" applyFill="1" applyBorder="1" applyAlignment="1">
      <alignment horizontal="center" wrapText="1"/>
    </xf>
    <xf numFmtId="0" fontId="10" fillId="2" borderId="10" xfId="0" applyFont="1" applyFill="1" applyBorder="1" applyAlignment="1">
      <alignment wrapText="1"/>
    </xf>
    <xf numFmtId="49" fontId="16" fillId="2" borderId="11" xfId="0" applyNumberFormat="1" applyFont="1" applyFill="1" applyBorder="1" applyAlignment="1">
      <alignment horizontal="center" wrapText="1"/>
    </xf>
    <xf numFmtId="49" fontId="10" fillId="2" borderId="11" xfId="0" applyNumberFormat="1" applyFont="1" applyFill="1" applyBorder="1"/>
    <xf numFmtId="49" fontId="10" fillId="2" borderId="11" xfId="0" applyNumberFormat="1" applyFont="1" applyFill="1" applyBorder="1" applyAlignment="1">
      <alignment horizontal="center" wrapText="1"/>
    </xf>
    <xf numFmtId="49" fontId="10" fillId="2" borderId="11" xfId="0" applyNumberFormat="1" applyFont="1" applyFill="1" applyBorder="1" applyAlignment="1">
      <alignment wrapText="1"/>
    </xf>
    <xf numFmtId="49" fontId="10" fillId="2" borderId="11" xfId="0" applyNumberFormat="1" applyFont="1" applyFill="1" applyBorder="1" applyAlignment="1">
      <alignment horizontal="center"/>
    </xf>
    <xf numFmtId="49" fontId="16" fillId="2" borderId="11" xfId="0" applyNumberFormat="1" applyFont="1" applyFill="1" applyBorder="1" applyAlignment="1">
      <alignment horizontal="center"/>
    </xf>
    <xf numFmtId="49" fontId="16" fillId="2" borderId="12" xfId="0" applyNumberFormat="1" applyFont="1" applyFill="1" applyBorder="1" applyAlignment="1">
      <alignment horizontal="center" wrapText="1"/>
    </xf>
    <xf numFmtId="49" fontId="10" fillId="2" borderId="12" xfId="0" applyNumberFormat="1" applyFont="1" applyFill="1" applyBorder="1" applyAlignment="1">
      <alignment horizontal="center" wrapText="1"/>
    </xf>
    <xf numFmtId="49" fontId="16" fillId="2" borderId="9" xfId="0" applyNumberFormat="1" applyFont="1" applyFill="1" applyBorder="1" applyAlignment="1">
      <alignment wrapText="1"/>
    </xf>
    <xf numFmtId="49" fontId="16" fillId="2" borderId="11" xfId="0" applyNumberFormat="1" applyFont="1" applyFill="1" applyBorder="1" applyAlignment="1">
      <alignment wrapText="1"/>
    </xf>
    <xf numFmtId="0" fontId="10" fillId="2" borderId="11" xfId="0" applyFont="1" applyFill="1" applyBorder="1" applyAlignment="1">
      <alignment wrapText="1"/>
    </xf>
    <xf numFmtId="49" fontId="16" fillId="0" borderId="13" xfId="0" applyNumberFormat="1" applyFont="1" applyBorder="1" applyAlignment="1">
      <alignment horizontal="center" wrapText="1"/>
    </xf>
    <xf numFmtId="0" fontId="14" fillId="0" borderId="0" xfId="0" applyFont="1" applyBorder="1"/>
    <xf numFmtId="0" fontId="16" fillId="2" borderId="14" xfId="0" applyFont="1" applyFill="1" applyBorder="1" applyAlignment="1">
      <alignment wrapText="1"/>
    </xf>
    <xf numFmtId="49" fontId="16" fillId="2" borderId="9" xfId="0" applyNumberFormat="1" applyFont="1" applyFill="1" applyBorder="1"/>
    <xf numFmtId="49" fontId="10" fillId="2" borderId="9" xfId="0" applyNumberFormat="1" applyFont="1" applyFill="1" applyBorder="1" applyAlignment="1">
      <alignment wrapText="1"/>
    </xf>
    <xf numFmtId="0" fontId="15" fillId="2" borderId="11" xfId="0" applyFont="1" applyFill="1" applyBorder="1" applyAlignment="1">
      <alignment wrapText="1"/>
    </xf>
    <xf numFmtId="0" fontId="10" fillId="2" borderId="15" xfId="0" applyFont="1" applyFill="1" applyBorder="1" applyAlignment="1">
      <alignment wrapText="1"/>
    </xf>
    <xf numFmtId="49" fontId="10" fillId="2" borderId="12" xfId="0" applyNumberFormat="1" applyFont="1" applyFill="1" applyBorder="1"/>
    <xf numFmtId="49" fontId="10" fillId="2" borderId="12" xfId="0" applyNumberFormat="1" applyFont="1" applyFill="1" applyBorder="1" applyAlignment="1">
      <alignment horizontal="center"/>
    </xf>
    <xf numFmtId="0" fontId="10" fillId="2" borderId="16" xfId="0" applyFont="1" applyFill="1" applyBorder="1" applyAlignment="1">
      <alignment wrapText="1"/>
    </xf>
    <xf numFmtId="0" fontId="28" fillId="2" borderId="16" xfId="0" applyFont="1" applyFill="1" applyBorder="1" applyAlignment="1">
      <alignment wrapText="1"/>
    </xf>
    <xf numFmtId="0" fontId="10" fillId="2" borderId="17" xfId="0" applyFont="1" applyFill="1" applyBorder="1" applyAlignment="1">
      <alignment wrapText="1"/>
    </xf>
    <xf numFmtId="49" fontId="11" fillId="2" borderId="11" xfId="0" applyNumberFormat="1" applyFont="1" applyFill="1" applyBorder="1" applyAlignment="1">
      <alignment horizontal="center" wrapText="1"/>
    </xf>
    <xf numFmtId="0" fontId="5" fillId="2" borderId="11" xfId="0" applyFont="1" applyFill="1" applyBorder="1" applyAlignment="1">
      <alignment vertical="top" wrapText="1"/>
    </xf>
    <xf numFmtId="49" fontId="11" fillId="2" borderId="11" xfId="0" applyNumberFormat="1" applyFont="1" applyFill="1" applyBorder="1" applyAlignment="1">
      <alignment wrapText="1"/>
    </xf>
    <xf numFmtId="49" fontId="14" fillId="2" borderId="11" xfId="0" applyNumberFormat="1" applyFont="1" applyFill="1" applyBorder="1" applyAlignment="1">
      <alignment wrapText="1"/>
    </xf>
    <xf numFmtId="0" fontId="16" fillId="2" borderId="18" xfId="0" applyFont="1" applyFill="1" applyBorder="1" applyAlignment="1">
      <alignment horizontal="right" wrapText="1"/>
    </xf>
    <xf numFmtId="49" fontId="7" fillId="0" borderId="0" xfId="0" applyNumberFormat="1" applyFont="1"/>
    <xf numFmtId="0" fontId="14" fillId="0" borderId="19" xfId="0" applyFont="1" applyBorder="1" applyAlignment="1">
      <alignment wrapText="1"/>
    </xf>
    <xf numFmtId="0" fontId="15" fillId="0" borderId="20" xfId="0" applyFont="1" applyBorder="1" applyAlignment="1">
      <alignment horizontal="center"/>
    </xf>
    <xf numFmtId="49" fontId="10" fillId="2" borderId="18" xfId="0" applyNumberFormat="1" applyFont="1" applyFill="1" applyBorder="1" applyAlignment="1">
      <alignment horizontal="center" wrapText="1"/>
    </xf>
    <xf numFmtId="49" fontId="16" fillId="0" borderId="11" xfId="0" applyNumberFormat="1" applyFont="1" applyBorder="1" applyAlignment="1">
      <alignment horizontal="center" wrapText="1"/>
    </xf>
    <xf numFmtId="0" fontId="14" fillId="0" borderId="11" xfId="0" applyFont="1" applyBorder="1" applyAlignment="1">
      <alignment wrapText="1"/>
    </xf>
    <xf numFmtId="49" fontId="10" fillId="0" borderId="11" xfId="0" applyNumberFormat="1" applyFont="1" applyBorder="1" applyAlignment="1">
      <alignment horizontal="center" wrapText="1"/>
    </xf>
    <xf numFmtId="0" fontId="11" fillId="0" borderId="11" xfId="0" applyFont="1" applyBorder="1" applyAlignment="1">
      <alignment wrapText="1"/>
    </xf>
    <xf numFmtId="49" fontId="10" fillId="3" borderId="11" xfId="0" applyNumberFormat="1" applyFont="1" applyFill="1" applyBorder="1"/>
    <xf numFmtId="49" fontId="10" fillId="3" borderId="11" xfId="0" applyNumberFormat="1" applyFont="1" applyFill="1" applyBorder="1" applyAlignment="1">
      <alignment horizontal="center"/>
    </xf>
    <xf numFmtId="0" fontId="0" fillId="0" borderId="11" xfId="0" applyBorder="1"/>
    <xf numFmtId="0" fontId="26" fillId="0" borderId="11" xfId="0" applyFont="1" applyFill="1" applyBorder="1" applyAlignment="1">
      <alignment horizontal="center" vertical="center"/>
    </xf>
    <xf numFmtId="49" fontId="26" fillId="0" borderId="11" xfId="0" applyNumberFormat="1" applyFont="1" applyFill="1" applyBorder="1" applyAlignment="1">
      <alignment horizontal="center" vertical="center"/>
    </xf>
    <xf numFmtId="49" fontId="26" fillId="0" borderId="11" xfId="0" applyNumberFormat="1" applyFont="1" applyFill="1" applyBorder="1" applyAlignment="1">
      <alignment horizontal="left" vertical="top"/>
    </xf>
    <xf numFmtId="49" fontId="27" fillId="2" borderId="11" xfId="0" applyNumberFormat="1" applyFont="1" applyFill="1" applyBorder="1" applyAlignment="1">
      <alignment horizontal="center" vertical="center" wrapText="1"/>
    </xf>
    <xf numFmtId="49" fontId="26" fillId="0" borderId="11" xfId="0" applyNumberFormat="1" applyFont="1" applyFill="1" applyBorder="1" applyAlignment="1">
      <alignment horizontal="center" vertical="top"/>
    </xf>
    <xf numFmtId="0" fontId="26" fillId="0" borderId="11" xfId="0" applyFont="1" applyFill="1" applyBorder="1" applyAlignment="1">
      <alignment horizontal="center" vertical="top"/>
    </xf>
    <xf numFmtId="2" fontId="16" fillId="4" borderId="21" xfId="0" applyNumberFormat="1" applyFont="1" applyFill="1" applyBorder="1" applyAlignment="1">
      <alignment horizontal="right" wrapText="1"/>
    </xf>
    <xf numFmtId="2" fontId="10" fillId="2" borderId="18" xfId="0" applyNumberFormat="1" applyFont="1" applyFill="1" applyBorder="1" applyAlignment="1">
      <alignment horizontal="right" wrapText="1"/>
    </xf>
    <xf numFmtId="2" fontId="0" fillId="0" borderId="0" xfId="0" applyNumberFormat="1"/>
    <xf numFmtId="2" fontId="10" fillId="2" borderId="22" xfId="0" applyNumberFormat="1" applyFont="1" applyFill="1" applyBorder="1" applyAlignment="1">
      <alignment horizontal="right" wrapText="1"/>
    </xf>
    <xf numFmtId="2" fontId="19" fillId="2" borderId="22" xfId="0" applyNumberFormat="1" applyFont="1" applyFill="1" applyBorder="1" applyAlignment="1">
      <alignment horizontal="right" wrapText="1"/>
    </xf>
    <xf numFmtId="0" fontId="16" fillId="2" borderId="23" xfId="0" applyFont="1" applyFill="1" applyBorder="1" applyAlignment="1">
      <alignment wrapText="1"/>
    </xf>
    <xf numFmtId="0" fontId="19" fillId="2" borderId="11" xfId="0" applyFont="1" applyFill="1" applyBorder="1" applyAlignment="1">
      <alignment wrapText="1"/>
    </xf>
    <xf numFmtId="0" fontId="5" fillId="0" borderId="24" xfId="0" applyFont="1" applyFill="1" applyBorder="1" applyAlignment="1">
      <alignment vertical="top" wrapText="1"/>
    </xf>
    <xf numFmtId="2" fontId="5" fillId="0" borderId="22" xfId="0" applyNumberFormat="1" applyFont="1" applyFill="1" applyBorder="1" applyAlignment="1">
      <alignment horizontal="right" wrapText="1"/>
    </xf>
    <xf numFmtId="0" fontId="10" fillId="2" borderId="25" xfId="0" applyFont="1" applyFill="1" applyBorder="1" applyAlignment="1">
      <alignment wrapText="1"/>
    </xf>
    <xf numFmtId="2" fontId="0" fillId="0" borderId="11" xfId="0" applyNumberFormat="1" applyBorder="1"/>
    <xf numFmtId="0" fontId="15" fillId="2" borderId="18" xfId="0" applyFont="1" applyFill="1" applyBorder="1" applyAlignment="1">
      <alignment horizontal="right" wrapText="1"/>
    </xf>
    <xf numFmtId="0" fontId="14" fillId="2" borderId="11" xfId="0" applyFont="1" applyFill="1" applyBorder="1" applyAlignment="1">
      <alignment horizontal="right" wrapText="1"/>
    </xf>
    <xf numFmtId="0" fontId="0" fillId="0" borderId="20" xfId="0" applyBorder="1"/>
    <xf numFmtId="0" fontId="0" fillId="0" borderId="26" xfId="0" applyBorder="1"/>
    <xf numFmtId="164" fontId="15" fillId="0" borderId="7" xfId="0" applyNumberFormat="1" applyFont="1" applyBorder="1" applyAlignment="1">
      <alignment horizontal="right" wrapText="1"/>
    </xf>
    <xf numFmtId="0" fontId="0" fillId="0" borderId="2" xfId="0" applyBorder="1"/>
    <xf numFmtId="2" fontId="5" fillId="0" borderId="18" xfId="0" applyNumberFormat="1" applyFont="1" applyFill="1" applyBorder="1" applyAlignment="1">
      <alignment horizontal="right" wrapText="1"/>
    </xf>
    <xf numFmtId="0" fontId="1" fillId="0" borderId="2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2" fontId="15" fillId="5" borderId="11" xfId="0" applyNumberFormat="1" applyFont="1" applyFill="1" applyBorder="1" applyAlignment="1">
      <alignment horizontal="right" wrapText="1"/>
    </xf>
    <xf numFmtId="0" fontId="16" fillId="0" borderId="11" xfId="0" applyFont="1" applyBorder="1" applyAlignment="1">
      <alignment wrapText="1"/>
    </xf>
    <xf numFmtId="0" fontId="15" fillId="0" borderId="11" xfId="0" applyFont="1" applyBorder="1" applyAlignment="1">
      <alignment wrapText="1"/>
    </xf>
    <xf numFmtId="0" fontId="7" fillId="0" borderId="11" xfId="0" applyFont="1" applyBorder="1"/>
    <xf numFmtId="49" fontId="13" fillId="2" borderId="11" xfId="0" applyNumberFormat="1" applyFont="1" applyFill="1" applyBorder="1" applyAlignment="1" applyProtection="1">
      <alignment horizontal="center" wrapText="1"/>
      <protection locked="0"/>
    </xf>
    <xf numFmtId="0" fontId="28" fillId="2" borderId="11" xfId="0" applyFont="1" applyFill="1" applyBorder="1" applyAlignment="1">
      <alignment wrapText="1"/>
    </xf>
    <xf numFmtId="49" fontId="10" fillId="0" borderId="18" xfId="0" applyNumberFormat="1" applyFont="1" applyBorder="1" applyAlignment="1">
      <alignment horizontal="center" wrapText="1"/>
    </xf>
    <xf numFmtId="49" fontId="10" fillId="2" borderId="22" xfId="0" applyNumberFormat="1" applyFont="1" applyFill="1" applyBorder="1" applyAlignment="1">
      <alignment horizontal="center" wrapText="1"/>
    </xf>
    <xf numFmtId="0" fontId="14" fillId="2" borderId="11" xfId="0" applyFont="1" applyFill="1" applyBorder="1" applyAlignment="1">
      <alignment wrapText="1"/>
    </xf>
    <xf numFmtId="0" fontId="30" fillId="0" borderId="11" xfId="3" applyFont="1" applyFill="1" applyBorder="1" applyAlignment="1">
      <alignment horizontal="left" vertical="top" wrapText="1"/>
    </xf>
    <xf numFmtId="0" fontId="6" fillId="2" borderId="27" xfId="0" applyFont="1" applyFill="1" applyBorder="1" applyAlignment="1">
      <alignment vertical="top" wrapText="1"/>
    </xf>
    <xf numFmtId="2" fontId="16" fillId="2" borderId="22" xfId="0" applyNumberFormat="1" applyFont="1" applyFill="1" applyBorder="1" applyAlignment="1">
      <alignment horizontal="right" wrapText="1"/>
    </xf>
    <xf numFmtId="2" fontId="15" fillId="2" borderId="11" xfId="0" applyNumberFormat="1" applyFont="1" applyFill="1" applyBorder="1" applyAlignment="1">
      <alignment horizontal="right" wrapText="1"/>
    </xf>
    <xf numFmtId="164" fontId="15" fillId="0" borderId="26" xfId="0" applyNumberFormat="1" applyFont="1" applyBorder="1" applyAlignment="1">
      <alignment horizontal="right" wrapText="1"/>
    </xf>
    <xf numFmtId="49" fontId="16" fillId="2" borderId="18" xfId="0" applyNumberFormat="1" applyFont="1" applyFill="1" applyBorder="1" applyAlignment="1">
      <alignment horizontal="center" wrapText="1"/>
    </xf>
    <xf numFmtId="49" fontId="10" fillId="2" borderId="18" xfId="0" applyNumberFormat="1" applyFont="1" applyFill="1" applyBorder="1" applyAlignment="1">
      <alignment horizontal="center"/>
    </xf>
    <xf numFmtId="2" fontId="14" fillId="0" borderId="18" xfId="0" applyNumberFormat="1" applyFont="1" applyFill="1" applyBorder="1"/>
    <xf numFmtId="49" fontId="0" fillId="0" borderId="0" xfId="0" applyNumberFormat="1"/>
    <xf numFmtId="2" fontId="5" fillId="0" borderId="11" xfId="0" applyNumberFormat="1" applyFont="1" applyBorder="1" applyAlignment="1">
      <alignment horizontal="right"/>
    </xf>
    <xf numFmtId="165" fontId="5" fillId="0" borderId="11" xfId="0" applyNumberFormat="1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0" fillId="0" borderId="11" xfId="0" applyBorder="1" applyAlignment="1">
      <alignment horizontal="right"/>
    </xf>
    <xf numFmtId="49" fontId="0" fillId="0" borderId="11" xfId="0" applyNumberFormat="1" applyBorder="1" applyAlignment="1">
      <alignment horizontal="right"/>
    </xf>
    <xf numFmtId="49" fontId="16" fillId="0" borderId="11" xfId="0" applyNumberFormat="1" applyFont="1" applyBorder="1" applyAlignment="1">
      <alignment horizontal="right" wrapText="1"/>
    </xf>
    <xf numFmtId="2" fontId="0" fillId="0" borderId="11" xfId="0" applyNumberFormat="1" applyBorder="1" applyAlignment="1">
      <alignment horizontal="right"/>
    </xf>
    <xf numFmtId="49" fontId="10" fillId="2" borderId="11" xfId="0" applyNumberFormat="1" applyFont="1" applyFill="1" applyBorder="1" applyAlignment="1">
      <alignment horizontal="right" wrapText="1"/>
    </xf>
    <xf numFmtId="49" fontId="1" fillId="0" borderId="11" xfId="0" applyNumberFormat="1" applyFont="1" applyBorder="1" applyAlignment="1">
      <alignment horizontal="right"/>
    </xf>
    <xf numFmtId="49" fontId="10" fillId="2" borderId="11" xfId="0" applyNumberFormat="1" applyFont="1" applyFill="1" applyBorder="1" applyAlignment="1">
      <alignment horizontal="right"/>
    </xf>
    <xf numFmtId="49" fontId="16" fillId="2" borderId="11" xfId="0" applyNumberFormat="1" applyFont="1" applyFill="1" applyBorder="1" applyAlignment="1">
      <alignment horizontal="right" wrapText="1"/>
    </xf>
    <xf numFmtId="0" fontId="14" fillId="2" borderId="25" xfId="0" applyFont="1" applyFill="1" applyBorder="1" applyAlignment="1">
      <alignment wrapText="1"/>
    </xf>
    <xf numFmtId="49" fontId="5" fillId="10" borderId="11" xfId="0" applyNumberFormat="1" applyFont="1" applyFill="1" applyBorder="1" applyAlignment="1">
      <alignment horizontal="center" wrapText="1"/>
    </xf>
    <xf numFmtId="49" fontId="32" fillId="10" borderId="11" xfId="0" applyNumberFormat="1" applyFont="1" applyFill="1" applyBorder="1" applyAlignment="1" applyProtection="1">
      <alignment horizontal="center" wrapText="1"/>
      <protection locked="0"/>
    </xf>
    <xf numFmtId="49" fontId="26" fillId="10" borderId="9" xfId="0" applyNumberFormat="1" applyFont="1" applyFill="1" applyBorder="1" applyAlignment="1">
      <alignment horizontal="center" vertical="top"/>
    </xf>
    <xf numFmtId="0" fontId="26" fillId="10" borderId="9" xfId="0" applyFont="1" applyFill="1" applyBorder="1" applyAlignment="1">
      <alignment horizontal="center" vertical="top"/>
    </xf>
    <xf numFmtId="0" fontId="26" fillId="10" borderId="9" xfId="0" applyFont="1" applyFill="1" applyBorder="1" applyAlignment="1">
      <alignment horizontal="left" vertical="top"/>
    </xf>
    <xf numFmtId="49" fontId="26" fillId="10" borderId="9" xfId="0" applyNumberFormat="1" applyFont="1" applyFill="1" applyBorder="1" applyAlignment="1">
      <alignment horizontal="left" vertical="top"/>
    </xf>
    <xf numFmtId="0" fontId="15" fillId="0" borderId="18" xfId="0" applyFont="1" applyFill="1" applyBorder="1" applyAlignment="1">
      <alignment horizontal="right" wrapText="1"/>
    </xf>
    <xf numFmtId="0" fontId="4" fillId="10" borderId="29" xfId="0" applyFont="1" applyFill="1" applyBorder="1" applyAlignment="1">
      <alignment wrapText="1"/>
    </xf>
    <xf numFmtId="49" fontId="4" fillId="10" borderId="9" xfId="0" applyNumberFormat="1" applyFont="1" applyFill="1" applyBorder="1" applyAlignment="1">
      <alignment horizontal="center"/>
    </xf>
    <xf numFmtId="49" fontId="5" fillId="10" borderId="9" xfId="0" applyNumberFormat="1" applyFont="1" applyFill="1" applyBorder="1" applyAlignment="1">
      <alignment horizontal="center"/>
    </xf>
    <xf numFmtId="49" fontId="5" fillId="10" borderId="9" xfId="0" applyNumberFormat="1" applyFont="1" applyFill="1" applyBorder="1"/>
    <xf numFmtId="49" fontId="5" fillId="10" borderId="9" xfId="0" applyNumberFormat="1" applyFont="1" applyFill="1" applyBorder="1" applyAlignment="1">
      <alignment horizontal="center" wrapText="1"/>
    </xf>
    <xf numFmtId="0" fontId="5" fillId="0" borderId="29" xfId="0" applyFont="1" applyFill="1" applyBorder="1" applyAlignment="1">
      <alignment wrapText="1"/>
    </xf>
    <xf numFmtId="0" fontId="4" fillId="10" borderId="25" xfId="0" applyFont="1" applyFill="1" applyBorder="1" applyAlignment="1">
      <alignment wrapText="1"/>
    </xf>
    <xf numFmtId="49" fontId="26" fillId="10" borderId="12" xfId="0" applyNumberFormat="1" applyFont="1" applyFill="1" applyBorder="1" applyAlignment="1">
      <alignment horizontal="center" vertical="top"/>
    </xf>
    <xf numFmtId="0" fontId="26" fillId="10" borderId="12" xfId="0" applyFont="1" applyFill="1" applyBorder="1" applyAlignment="1">
      <alignment horizontal="center" vertical="top"/>
    </xf>
    <xf numFmtId="0" fontId="26" fillId="10" borderId="12" xfId="0" applyFont="1" applyFill="1" applyBorder="1" applyAlignment="1">
      <alignment horizontal="left" vertical="top"/>
    </xf>
    <xf numFmtId="0" fontId="5" fillId="10" borderId="25" xfId="0" applyFont="1" applyFill="1" applyBorder="1" applyAlignment="1">
      <alignment wrapText="1"/>
    </xf>
    <xf numFmtId="49" fontId="26" fillId="10" borderId="12" xfId="0" applyNumberFormat="1" applyFont="1" applyFill="1" applyBorder="1" applyAlignment="1">
      <alignment horizontal="center" vertical="center"/>
    </xf>
    <xf numFmtId="49" fontId="26" fillId="10" borderId="12" xfId="0" applyNumberFormat="1" applyFont="1" applyFill="1" applyBorder="1" applyAlignment="1">
      <alignment horizontal="left" vertical="top"/>
    </xf>
    <xf numFmtId="0" fontId="5" fillId="10" borderId="11" xfId="0" applyFont="1" applyFill="1" applyBorder="1" applyAlignment="1">
      <alignment vertical="top" wrapText="1"/>
    </xf>
    <xf numFmtId="49" fontId="26" fillId="10" borderId="11" xfId="0" applyNumberFormat="1" applyFont="1" applyFill="1" applyBorder="1" applyAlignment="1">
      <alignment horizontal="center" vertical="top"/>
    </xf>
    <xf numFmtId="0" fontId="26" fillId="10" borderId="11" xfId="0" applyFont="1" applyFill="1" applyBorder="1" applyAlignment="1">
      <alignment horizontal="center" vertical="top"/>
    </xf>
    <xf numFmtId="2" fontId="32" fillId="0" borderId="11" xfId="0" applyNumberFormat="1" applyFont="1" applyFill="1" applyBorder="1" applyAlignment="1" applyProtection="1">
      <alignment wrapText="1"/>
      <protection locked="0"/>
    </xf>
    <xf numFmtId="0" fontId="4" fillId="2" borderId="22" xfId="0" applyFont="1" applyFill="1" applyBorder="1" applyAlignment="1">
      <alignment horizontal="right" wrapText="1"/>
    </xf>
    <xf numFmtId="0" fontId="22" fillId="2" borderId="18" xfId="0" applyFont="1" applyFill="1" applyBorder="1" applyAlignment="1">
      <alignment horizontal="right" wrapText="1"/>
    </xf>
    <xf numFmtId="0" fontId="5" fillId="2" borderId="18" xfId="0" applyFont="1" applyFill="1" applyBorder="1" applyAlignment="1">
      <alignment horizontal="right" wrapText="1"/>
    </xf>
    <xf numFmtId="2" fontId="5" fillId="2" borderId="18" xfId="0" applyNumberFormat="1" applyFont="1" applyFill="1" applyBorder="1" applyAlignment="1">
      <alignment horizontal="right" wrapText="1"/>
    </xf>
    <xf numFmtId="2" fontId="5" fillId="2" borderId="22" xfId="0" applyNumberFormat="1" applyFont="1" applyFill="1" applyBorder="1" applyAlignment="1">
      <alignment horizontal="right" wrapText="1"/>
    </xf>
    <xf numFmtId="49" fontId="10" fillId="0" borderId="11" xfId="0" applyNumberFormat="1" applyFont="1" applyFill="1" applyBorder="1" applyAlignment="1">
      <alignment horizontal="center" wrapText="1"/>
    </xf>
    <xf numFmtId="49" fontId="10" fillId="0" borderId="11" xfId="0" applyNumberFormat="1" applyFont="1" applyFill="1" applyBorder="1"/>
    <xf numFmtId="49" fontId="10" fillId="0" borderId="11" xfId="0" applyNumberFormat="1" applyFont="1" applyFill="1" applyBorder="1" applyAlignment="1">
      <alignment horizontal="center"/>
    </xf>
    <xf numFmtId="0" fontId="5" fillId="2" borderId="11" xfId="0" applyFont="1" applyFill="1" applyBorder="1" applyAlignment="1">
      <alignment horizontal="right" wrapText="1"/>
    </xf>
    <xf numFmtId="2" fontId="5" fillId="2" borderId="11" xfId="0" applyNumberFormat="1" applyFont="1" applyFill="1" applyBorder="1" applyAlignment="1">
      <alignment horizontal="right" wrapText="1"/>
    </xf>
    <xf numFmtId="0" fontId="4" fillId="0" borderId="22" xfId="0" applyFont="1" applyFill="1" applyBorder="1" applyAlignment="1">
      <alignment horizontal="right" wrapText="1"/>
    </xf>
    <xf numFmtId="0" fontId="5" fillId="0" borderId="18" xfId="0" applyFont="1" applyFill="1" applyBorder="1" applyAlignment="1">
      <alignment horizontal="right" wrapText="1"/>
    </xf>
    <xf numFmtId="2" fontId="5" fillId="0" borderId="28" xfId="0" applyNumberFormat="1" applyFont="1" applyFill="1" applyBorder="1" applyAlignment="1">
      <alignment horizontal="right" wrapText="1"/>
    </xf>
    <xf numFmtId="2" fontId="5" fillId="2" borderId="28" xfId="0" applyNumberFormat="1" applyFont="1" applyFill="1" applyBorder="1" applyAlignment="1">
      <alignment horizontal="right" wrapText="1"/>
    </xf>
    <xf numFmtId="49" fontId="5" fillId="2" borderId="28" xfId="0" applyNumberFormat="1" applyFont="1" applyFill="1" applyBorder="1" applyAlignment="1">
      <alignment horizontal="right" wrapText="1"/>
    </xf>
    <xf numFmtId="49" fontId="7" fillId="0" borderId="11" xfId="0" applyNumberFormat="1" applyFont="1" applyBorder="1" applyAlignment="1">
      <alignment horizontal="right"/>
    </xf>
    <xf numFmtId="0" fontId="4" fillId="10" borderId="30" xfId="0" applyFont="1" applyFill="1" applyBorder="1" applyAlignment="1">
      <alignment wrapText="1"/>
    </xf>
    <xf numFmtId="49" fontId="4" fillId="10" borderId="11" xfId="0" applyNumberFormat="1" applyFont="1" applyFill="1" applyBorder="1" applyAlignment="1">
      <alignment horizontal="center"/>
    </xf>
    <xf numFmtId="49" fontId="5" fillId="10" borderId="11" xfId="0" applyNumberFormat="1" applyFont="1" applyFill="1" applyBorder="1"/>
    <xf numFmtId="49" fontId="5" fillId="10" borderId="11" xfId="0" applyNumberFormat="1" applyFont="1" applyFill="1" applyBorder="1" applyAlignment="1">
      <alignment horizontal="center"/>
    </xf>
    <xf numFmtId="49" fontId="16" fillId="0" borderId="11" xfId="0" applyNumberFormat="1" applyFont="1" applyFill="1" applyBorder="1" applyAlignment="1">
      <alignment horizontal="center" wrapText="1"/>
    </xf>
    <xf numFmtId="0" fontId="4" fillId="0" borderId="18" xfId="0" applyFont="1" applyFill="1" applyBorder="1" applyAlignment="1">
      <alignment horizontal="right" wrapText="1"/>
    </xf>
    <xf numFmtId="2" fontId="5" fillId="11" borderId="22" xfId="0" applyNumberFormat="1" applyFont="1" applyFill="1" applyBorder="1" applyAlignment="1">
      <alignment horizontal="right" wrapText="1"/>
    </xf>
    <xf numFmtId="2" fontId="5" fillId="12" borderId="28" xfId="0" applyNumberFormat="1" applyFont="1" applyFill="1" applyBorder="1" applyAlignment="1">
      <alignment horizontal="right" wrapText="1"/>
    </xf>
    <xf numFmtId="2" fontId="5" fillId="11" borderId="28" xfId="0" applyNumberFormat="1" applyFont="1" applyFill="1" applyBorder="1" applyAlignment="1">
      <alignment horizontal="right" wrapText="1"/>
    </xf>
    <xf numFmtId="2" fontId="0" fillId="12" borderId="11" xfId="0" applyNumberFormat="1" applyFill="1" applyBorder="1" applyAlignment="1">
      <alignment horizontal="right"/>
    </xf>
    <xf numFmtId="2" fontId="0" fillId="13" borderId="11" xfId="0" applyNumberFormat="1" applyFill="1" applyBorder="1" applyAlignment="1">
      <alignment horizontal="right"/>
    </xf>
    <xf numFmtId="49" fontId="33" fillId="10" borderId="11" xfId="0" applyNumberFormat="1" applyFont="1" applyFill="1" applyBorder="1" applyAlignment="1" applyProtection="1">
      <alignment horizontal="center" wrapText="1"/>
      <protection locked="0"/>
    </xf>
    <xf numFmtId="0" fontId="0" fillId="0" borderId="11" xfId="0" applyFill="1" applyBorder="1"/>
    <xf numFmtId="2" fontId="7" fillId="0" borderId="11" xfId="0" applyNumberFormat="1" applyFont="1" applyBorder="1" applyAlignment="1">
      <alignment horizontal="right"/>
    </xf>
    <xf numFmtId="2" fontId="7" fillId="11" borderId="11" xfId="0" applyNumberFormat="1" applyFont="1" applyFill="1" applyBorder="1" applyAlignment="1">
      <alignment horizontal="right"/>
    </xf>
    <xf numFmtId="2" fontId="0" fillId="11" borderId="11" xfId="0" applyNumberFormat="1" applyFill="1" applyBorder="1" applyAlignment="1">
      <alignment horizontal="right"/>
    </xf>
    <xf numFmtId="0" fontId="1" fillId="11" borderId="11" xfId="0" applyFont="1" applyFill="1" applyBorder="1"/>
    <xf numFmtId="49" fontId="4" fillId="0" borderId="11" xfId="0" applyNumberFormat="1" applyFont="1" applyFill="1" applyBorder="1" applyAlignment="1">
      <alignment horizontal="center"/>
    </xf>
    <xf numFmtId="49" fontId="5" fillId="0" borderId="11" xfId="0" applyNumberFormat="1" applyFont="1" applyFill="1" applyBorder="1"/>
    <xf numFmtId="49" fontId="5" fillId="0" borderId="11" xfId="0" applyNumberFormat="1" applyFont="1" applyFill="1" applyBorder="1" applyAlignment="1">
      <alignment horizontal="center"/>
    </xf>
    <xf numFmtId="49" fontId="5" fillId="0" borderId="11" xfId="0" applyNumberFormat="1" applyFont="1" applyFill="1" applyBorder="1" applyAlignment="1">
      <alignment horizontal="center" wrapText="1"/>
    </xf>
    <xf numFmtId="2" fontId="1" fillId="13" borderId="18" xfId="0" applyNumberFormat="1" applyFont="1" applyFill="1" applyBorder="1" applyAlignment="1">
      <alignment horizontal="right" wrapText="1"/>
    </xf>
    <xf numFmtId="0" fontId="16" fillId="0" borderId="31" xfId="0" applyFont="1" applyBorder="1" applyAlignment="1">
      <alignment wrapText="1"/>
    </xf>
    <xf numFmtId="0" fontId="16" fillId="0" borderId="18" xfId="0" applyFont="1" applyBorder="1" applyAlignment="1">
      <alignment wrapText="1"/>
    </xf>
    <xf numFmtId="0" fontId="15" fillId="0" borderId="18" xfId="0" applyFont="1" applyBorder="1" applyAlignment="1">
      <alignment wrapText="1"/>
    </xf>
    <xf numFmtId="0" fontId="14" fillId="0" borderId="18" xfId="0" applyFont="1" applyBorder="1" applyAlignment="1">
      <alignment wrapText="1"/>
    </xf>
    <xf numFmtId="0" fontId="11" fillId="0" borderId="18" xfId="0" applyFont="1" applyBorder="1" applyAlignment="1">
      <alignment wrapText="1"/>
    </xf>
    <xf numFmtId="0" fontId="10" fillId="2" borderId="32" xfId="0" applyFont="1" applyFill="1" applyBorder="1" applyAlignment="1">
      <alignment wrapText="1"/>
    </xf>
    <xf numFmtId="0" fontId="16" fillId="2" borderId="33" xfId="0" applyFont="1" applyFill="1" applyBorder="1" applyAlignment="1">
      <alignment wrapText="1"/>
    </xf>
    <xf numFmtId="0" fontId="10" fillId="2" borderId="18" xfId="0" applyFont="1" applyFill="1" applyBorder="1" applyAlignment="1">
      <alignment wrapText="1"/>
    </xf>
    <xf numFmtId="0" fontId="28" fillId="3" borderId="32" xfId="0" applyFont="1" applyFill="1" applyBorder="1" applyAlignment="1">
      <alignment wrapText="1"/>
    </xf>
    <xf numFmtId="0" fontId="10" fillId="2" borderId="34" xfId="0" applyFont="1" applyFill="1" applyBorder="1" applyAlignment="1">
      <alignment wrapText="1"/>
    </xf>
    <xf numFmtId="0" fontId="14" fillId="2" borderId="34" xfId="0" applyFont="1" applyFill="1" applyBorder="1" applyAlignment="1">
      <alignment wrapText="1"/>
    </xf>
    <xf numFmtId="0" fontId="4" fillId="10" borderId="35" xfId="0" applyFont="1" applyFill="1" applyBorder="1" applyAlignment="1">
      <alignment wrapText="1"/>
    </xf>
    <xf numFmtId="0" fontId="5" fillId="0" borderId="36" xfId="0" applyFont="1" applyFill="1" applyBorder="1" applyAlignment="1">
      <alignment wrapText="1"/>
    </xf>
    <xf numFmtId="0" fontId="19" fillId="2" borderId="18" xfId="0" applyFont="1" applyFill="1" applyBorder="1" applyAlignment="1">
      <alignment wrapText="1"/>
    </xf>
    <xf numFmtId="0" fontId="30" fillId="0" borderId="18" xfId="3" applyFont="1" applyFill="1" applyBorder="1" applyAlignment="1">
      <alignment horizontal="left" vertical="top" wrapText="1"/>
    </xf>
    <xf numFmtId="0" fontId="10" fillId="2" borderId="37" xfId="0" applyFont="1" applyFill="1" applyBorder="1" applyAlignment="1">
      <alignment wrapText="1"/>
    </xf>
    <xf numFmtId="0" fontId="4" fillId="10" borderId="36" xfId="0" applyFont="1" applyFill="1" applyBorder="1" applyAlignment="1">
      <alignment wrapText="1"/>
    </xf>
    <xf numFmtId="0" fontId="16" fillId="2" borderId="36" xfId="0" applyFont="1" applyFill="1" applyBorder="1" applyAlignment="1">
      <alignment wrapText="1"/>
    </xf>
    <xf numFmtId="0" fontId="6" fillId="2" borderId="38" xfId="0" applyFont="1" applyFill="1" applyBorder="1" applyAlignment="1">
      <alignment vertical="top" wrapText="1"/>
    </xf>
    <xf numFmtId="0" fontId="10" fillId="2" borderId="39" xfId="0" applyFont="1" applyFill="1" applyBorder="1" applyAlignment="1">
      <alignment wrapText="1"/>
    </xf>
    <xf numFmtId="0" fontId="15" fillId="2" borderId="18" xfId="0" applyFont="1" applyFill="1" applyBorder="1" applyAlignment="1">
      <alignment wrapText="1"/>
    </xf>
    <xf numFmtId="2" fontId="32" fillId="0" borderId="18" xfId="0" applyNumberFormat="1" applyFont="1" applyFill="1" applyBorder="1" applyAlignment="1" applyProtection="1">
      <alignment wrapText="1"/>
      <protection locked="0"/>
    </xf>
    <xf numFmtId="0" fontId="26" fillId="10" borderId="33" xfId="0" applyFont="1" applyFill="1" applyBorder="1" applyAlignment="1">
      <alignment vertical="top" wrapText="1"/>
    </xf>
    <xf numFmtId="0" fontId="4" fillId="10" borderId="34" xfId="0" applyFont="1" applyFill="1" applyBorder="1" applyAlignment="1">
      <alignment wrapText="1"/>
    </xf>
    <xf numFmtId="0" fontId="5" fillId="10" borderId="34" xfId="0" applyFont="1" applyFill="1" applyBorder="1" applyAlignment="1">
      <alignment wrapText="1"/>
    </xf>
    <xf numFmtId="0" fontId="16" fillId="2" borderId="40" xfId="0" applyFont="1" applyFill="1" applyBorder="1" applyAlignment="1">
      <alignment wrapText="1"/>
    </xf>
    <xf numFmtId="0" fontId="28" fillId="2" borderId="37" xfId="0" applyFont="1" applyFill="1" applyBorder="1" applyAlignment="1">
      <alignment wrapText="1"/>
    </xf>
    <xf numFmtId="0" fontId="10" fillId="2" borderId="41" xfId="0" applyFont="1" applyFill="1" applyBorder="1" applyAlignment="1">
      <alignment wrapText="1"/>
    </xf>
    <xf numFmtId="0" fontId="5" fillId="10" borderId="18" xfId="0" applyFont="1" applyFill="1" applyBorder="1" applyAlignment="1">
      <alignment vertical="top" wrapText="1"/>
    </xf>
    <xf numFmtId="49" fontId="10" fillId="0" borderId="42" xfId="0" applyNumberFormat="1" applyFont="1" applyBorder="1" applyAlignment="1">
      <alignment horizontal="center" wrapText="1"/>
    </xf>
    <xf numFmtId="49" fontId="10" fillId="0" borderId="30" xfId="0" applyNumberFormat="1" applyFont="1" applyBorder="1" applyAlignment="1">
      <alignment horizontal="center" wrapText="1"/>
    </xf>
    <xf numFmtId="49" fontId="16" fillId="0" borderId="30" xfId="0" applyNumberFormat="1" applyFont="1" applyBorder="1" applyAlignment="1">
      <alignment horizontal="center" wrapText="1"/>
    </xf>
    <xf numFmtId="49" fontId="16" fillId="2" borderId="29" xfId="0" applyNumberFormat="1" applyFont="1" applyFill="1" applyBorder="1" applyAlignment="1">
      <alignment horizontal="center" wrapText="1"/>
    </xf>
    <xf numFmtId="49" fontId="10" fillId="2" borderId="29" xfId="0" applyNumberFormat="1" applyFont="1" applyFill="1" applyBorder="1" applyAlignment="1">
      <alignment horizontal="center" wrapText="1"/>
    </xf>
    <xf numFmtId="49" fontId="16" fillId="2" borderId="30" xfId="0" applyNumberFormat="1" applyFont="1" applyFill="1" applyBorder="1" applyAlignment="1">
      <alignment horizontal="center" wrapText="1"/>
    </xf>
    <xf numFmtId="49" fontId="16" fillId="0" borderId="30" xfId="0" applyNumberFormat="1" applyFont="1" applyFill="1" applyBorder="1" applyAlignment="1">
      <alignment horizontal="center" wrapText="1"/>
    </xf>
    <xf numFmtId="49" fontId="16" fillId="2" borderId="25" xfId="0" applyNumberFormat="1" applyFont="1" applyFill="1" applyBorder="1" applyAlignment="1">
      <alignment horizontal="center" wrapText="1"/>
    </xf>
    <xf numFmtId="49" fontId="4" fillId="10" borderId="30" xfId="0" applyNumberFormat="1" applyFont="1" applyFill="1" applyBorder="1" applyAlignment="1">
      <alignment horizontal="center"/>
    </xf>
    <xf numFmtId="49" fontId="5" fillId="10" borderId="29" xfId="0" applyNumberFormat="1" applyFont="1" applyFill="1" applyBorder="1" applyAlignment="1">
      <alignment horizontal="center"/>
    </xf>
    <xf numFmtId="49" fontId="10" fillId="2" borderId="30" xfId="0" applyNumberFormat="1" applyFont="1" applyFill="1" applyBorder="1" applyAlignment="1">
      <alignment horizontal="center" wrapText="1"/>
    </xf>
    <xf numFmtId="49" fontId="10" fillId="0" borderId="30" xfId="0" applyNumberFormat="1" applyFont="1" applyFill="1" applyBorder="1" applyAlignment="1">
      <alignment horizontal="center" wrapText="1"/>
    </xf>
    <xf numFmtId="49" fontId="4" fillId="10" borderId="29" xfId="0" applyNumberFormat="1" applyFont="1" applyFill="1" applyBorder="1" applyAlignment="1">
      <alignment horizontal="center"/>
    </xf>
    <xf numFmtId="49" fontId="16" fillId="2" borderId="30" xfId="0" applyNumberFormat="1" applyFont="1" applyFill="1" applyBorder="1" applyAlignment="1">
      <alignment horizontal="center"/>
    </xf>
    <xf numFmtId="49" fontId="32" fillId="10" borderId="30" xfId="0" applyNumberFormat="1" applyFont="1" applyFill="1" applyBorder="1" applyAlignment="1" applyProtection="1">
      <alignment horizontal="center" wrapText="1"/>
      <protection locked="0"/>
    </xf>
    <xf numFmtId="49" fontId="26" fillId="10" borderId="29" xfId="0" applyNumberFormat="1" applyFont="1" applyFill="1" applyBorder="1" applyAlignment="1">
      <alignment horizontal="center" vertical="top"/>
    </xf>
    <xf numFmtId="49" fontId="26" fillId="0" borderId="30" xfId="0" applyNumberFormat="1" applyFont="1" applyFill="1" applyBorder="1" applyAlignment="1">
      <alignment horizontal="center" vertical="center"/>
    </xf>
    <xf numFmtId="49" fontId="27" fillId="2" borderId="30" xfId="0" applyNumberFormat="1" applyFont="1" applyFill="1" applyBorder="1" applyAlignment="1">
      <alignment horizontal="center" vertical="center" wrapText="1"/>
    </xf>
    <xf numFmtId="49" fontId="26" fillId="0" borderId="30" xfId="0" applyNumberFormat="1" applyFont="1" applyFill="1" applyBorder="1" applyAlignment="1">
      <alignment horizontal="center" vertical="top"/>
    </xf>
    <xf numFmtId="49" fontId="26" fillId="10" borderId="25" xfId="0" applyNumberFormat="1" applyFont="1" applyFill="1" applyBorder="1" applyAlignment="1">
      <alignment horizontal="center" vertical="top"/>
    </xf>
    <xf numFmtId="49" fontId="26" fillId="10" borderId="25" xfId="0" applyNumberFormat="1" applyFont="1" applyFill="1" applyBorder="1" applyAlignment="1">
      <alignment horizontal="center" vertical="center"/>
    </xf>
    <xf numFmtId="49" fontId="26" fillId="10" borderId="30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wrapText="1"/>
    </xf>
    <xf numFmtId="49" fontId="14" fillId="0" borderId="11" xfId="0" applyNumberFormat="1" applyFont="1" applyBorder="1" applyAlignment="1">
      <alignment wrapText="1"/>
    </xf>
    <xf numFmtId="0" fontId="34" fillId="10" borderId="33" xfId="0" applyFont="1" applyFill="1" applyBorder="1" applyAlignment="1">
      <alignment vertical="top" wrapText="1"/>
    </xf>
    <xf numFmtId="49" fontId="26" fillId="0" borderId="9" xfId="0" applyNumberFormat="1" applyFont="1" applyFill="1" applyBorder="1" applyAlignment="1">
      <alignment horizontal="left" vertical="top"/>
    </xf>
    <xf numFmtId="0" fontId="26" fillId="0" borderId="9" xfId="0" applyFont="1" applyFill="1" applyBorder="1" applyAlignment="1">
      <alignment horizontal="left" vertical="top"/>
    </xf>
    <xf numFmtId="0" fontId="21" fillId="0" borderId="11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center" vertical="top" wrapText="1"/>
    </xf>
    <xf numFmtId="2" fontId="4" fillId="0" borderId="22" xfId="0" applyNumberFormat="1" applyFont="1" applyFill="1" applyBorder="1" applyAlignment="1">
      <alignment horizontal="right" wrapText="1"/>
    </xf>
    <xf numFmtId="2" fontId="7" fillId="0" borderId="11" xfId="0" applyNumberFormat="1" applyFont="1" applyFill="1" applyBorder="1" applyAlignment="1">
      <alignment horizontal="right"/>
    </xf>
    <xf numFmtId="0" fontId="44" fillId="0" borderId="30" xfId="0" applyFont="1" applyFill="1" applyBorder="1" applyAlignment="1">
      <alignment wrapText="1"/>
    </xf>
    <xf numFmtId="0" fontId="10" fillId="0" borderId="32" xfId="0" applyFont="1" applyFill="1" applyBorder="1" applyAlignment="1">
      <alignment wrapText="1"/>
    </xf>
    <xf numFmtId="49" fontId="14" fillId="0" borderId="11" xfId="0" applyNumberFormat="1" applyFont="1" applyFill="1" applyBorder="1" applyAlignment="1">
      <alignment wrapText="1"/>
    </xf>
    <xf numFmtId="49" fontId="10" fillId="0" borderId="29" xfId="0" applyNumberFormat="1" applyFont="1" applyFill="1" applyBorder="1" applyAlignment="1">
      <alignment horizontal="center" wrapText="1"/>
    </xf>
    <xf numFmtId="49" fontId="10" fillId="0" borderId="9" xfId="0" applyNumberFormat="1" applyFont="1" applyFill="1" applyBorder="1" applyAlignment="1">
      <alignment horizontal="center" wrapText="1"/>
    </xf>
    <xf numFmtId="2" fontId="10" fillId="0" borderId="22" xfId="0" applyNumberFormat="1" applyFont="1" applyFill="1" applyBorder="1" applyAlignment="1">
      <alignment horizontal="right" wrapText="1"/>
    </xf>
    <xf numFmtId="0" fontId="45" fillId="0" borderId="15" xfId="0" applyFont="1" applyFill="1" applyBorder="1" applyAlignment="1">
      <alignment wrapText="1"/>
    </xf>
    <xf numFmtId="0" fontId="46" fillId="0" borderId="11" xfId="0" applyFont="1" applyFill="1" applyBorder="1" applyAlignment="1">
      <alignment vertical="top" wrapText="1"/>
    </xf>
    <xf numFmtId="0" fontId="47" fillId="0" borderId="10" xfId="0" applyFont="1" applyFill="1" applyBorder="1" applyAlignment="1">
      <alignment wrapText="1"/>
    </xf>
    <xf numFmtId="0" fontId="45" fillId="0" borderId="25" xfId="0" applyFont="1" applyFill="1" applyBorder="1" applyAlignment="1">
      <alignment wrapText="1"/>
    </xf>
    <xf numFmtId="49" fontId="47" fillId="0" borderId="30" xfId="3" applyNumberFormat="1" applyFont="1" applyFill="1" applyBorder="1" applyAlignment="1">
      <alignment horizontal="left" vertical="top" wrapText="1"/>
    </xf>
    <xf numFmtId="0" fontId="45" fillId="0" borderId="43" xfId="0" applyFont="1" applyFill="1" applyBorder="1" applyAlignment="1">
      <alignment wrapText="1"/>
    </xf>
    <xf numFmtId="0" fontId="45" fillId="0" borderId="11" xfId="0" applyFont="1" applyFill="1" applyBorder="1" applyAlignment="1">
      <alignment wrapText="1"/>
    </xf>
    <xf numFmtId="0" fontId="0" fillId="11" borderId="11" xfId="0" applyFill="1" applyBorder="1" applyAlignment="1">
      <alignment horizontal="right"/>
    </xf>
    <xf numFmtId="2" fontId="0" fillId="0" borderId="28" xfId="0" applyNumberFormat="1" applyBorder="1" applyAlignment="1">
      <alignment horizontal="right"/>
    </xf>
    <xf numFmtId="0" fontId="5" fillId="10" borderId="30" xfId="0" applyFont="1" applyFill="1" applyBorder="1" applyAlignment="1">
      <alignment vertical="top" wrapText="1"/>
    </xf>
    <xf numFmtId="0" fontId="14" fillId="0" borderId="11" xfId="0" applyFont="1" applyBorder="1"/>
    <xf numFmtId="0" fontId="14" fillId="0" borderId="11" xfId="0" applyFont="1" applyFill="1" applyBorder="1" applyAlignment="1">
      <alignment horizontal="right" vertical="top" wrapText="1"/>
    </xf>
    <xf numFmtId="0" fontId="3" fillId="0" borderId="11" xfId="0" applyNumberFormat="1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right" vertical="top" wrapText="1"/>
    </xf>
    <xf numFmtId="0" fontId="9" fillId="0" borderId="11" xfId="0" applyFont="1" applyBorder="1" applyAlignment="1"/>
    <xf numFmtId="0" fontId="8" fillId="0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 vertical="top" wrapText="1"/>
    </xf>
    <xf numFmtId="0" fontId="11" fillId="0" borderId="11" xfId="0" applyFont="1" applyBorder="1"/>
    <xf numFmtId="165" fontId="29" fillId="0" borderId="11" xfId="0" applyNumberFormat="1" applyFont="1" applyBorder="1" applyAlignment="1">
      <alignment horizontal="center" vertical="top" wrapText="1"/>
    </xf>
    <xf numFmtId="0" fontId="26" fillId="10" borderId="11" xfId="0" applyFont="1" applyFill="1" applyBorder="1" applyAlignment="1">
      <alignment vertical="top" wrapText="1"/>
    </xf>
    <xf numFmtId="0" fontId="34" fillId="10" borderId="11" xfId="0" applyFont="1" applyFill="1" applyBorder="1" applyAlignment="1">
      <alignment vertical="top" wrapText="1"/>
    </xf>
    <xf numFmtId="2" fontId="1" fillId="13" borderId="11" xfId="0" applyNumberFormat="1" applyFont="1" applyFill="1" applyBorder="1" applyAlignment="1">
      <alignment horizontal="right" wrapText="1"/>
    </xf>
    <xf numFmtId="2" fontId="5" fillId="0" borderId="11" xfId="0" applyNumberFormat="1" applyFont="1" applyFill="1" applyBorder="1" applyAlignment="1">
      <alignment horizontal="right" wrapText="1"/>
    </xf>
    <xf numFmtId="0" fontId="7" fillId="2" borderId="11" xfId="0" applyFont="1" applyFill="1" applyBorder="1" applyAlignment="1">
      <alignment vertical="top" wrapText="1"/>
    </xf>
    <xf numFmtId="0" fontId="23" fillId="2" borderId="11" xfId="0" applyFont="1" applyFill="1" applyBorder="1" applyAlignment="1">
      <alignment vertical="top" wrapText="1"/>
    </xf>
    <xf numFmtId="49" fontId="11" fillId="0" borderId="11" xfId="0" applyNumberFormat="1" applyFont="1" applyBorder="1"/>
    <xf numFmtId="2" fontId="14" fillId="0" borderId="11" xfId="0" applyNumberFormat="1" applyFont="1" applyFill="1" applyBorder="1"/>
    <xf numFmtId="0" fontId="11" fillId="0" borderId="11" xfId="0" applyFont="1" applyBorder="1" applyAlignment="1">
      <alignment horizontal="left"/>
    </xf>
    <xf numFmtId="49" fontId="11" fillId="0" borderId="11" xfId="0" applyNumberFormat="1" applyFont="1" applyBorder="1" applyAlignment="1">
      <alignment horizontal="left"/>
    </xf>
    <xf numFmtId="0" fontId="35" fillId="10" borderId="33" xfId="0" applyFont="1" applyFill="1" applyBorder="1" applyAlignment="1">
      <alignment vertical="top" wrapText="1"/>
    </xf>
    <xf numFmtId="0" fontId="14" fillId="2" borderId="18" xfId="0" applyFont="1" applyFill="1" applyBorder="1" applyAlignment="1">
      <alignment wrapText="1"/>
    </xf>
    <xf numFmtId="49" fontId="34" fillId="10" borderId="11" xfId="0" applyNumberFormat="1" applyFont="1" applyFill="1" applyBorder="1" applyAlignment="1" applyProtection="1">
      <alignment horizontal="center" wrapText="1"/>
      <protection locked="0"/>
    </xf>
    <xf numFmtId="0" fontId="28" fillId="10" borderId="11" xfId="0" applyFont="1" applyFill="1" applyBorder="1" applyAlignment="1">
      <alignment wrapText="1"/>
    </xf>
    <xf numFmtId="0" fontId="14" fillId="0" borderId="18" xfId="0" applyFont="1" applyBorder="1"/>
    <xf numFmtId="0" fontId="14" fillId="0" borderId="18" xfId="0" applyFont="1" applyBorder="1" applyAlignment="1">
      <alignment horizontal="center"/>
    </xf>
    <xf numFmtId="0" fontId="11" fillId="0" borderId="18" xfId="0" applyFont="1" applyBorder="1"/>
    <xf numFmtId="165" fontId="29" fillId="0" borderId="18" xfId="0" applyNumberFormat="1" applyFont="1" applyBorder="1" applyAlignment="1">
      <alignment horizontal="center" vertical="top" wrapText="1"/>
    </xf>
    <xf numFmtId="0" fontId="14" fillId="0" borderId="9" xfId="0" applyFont="1" applyBorder="1"/>
    <xf numFmtId="0" fontId="0" fillId="0" borderId="0" xfId="0" applyBorder="1" applyAlignment="1"/>
    <xf numFmtId="49" fontId="5" fillId="2" borderId="11" xfId="0" applyNumberFormat="1" applyFont="1" applyFill="1" applyBorder="1" applyAlignment="1">
      <alignment horizontal="right" wrapText="1"/>
    </xf>
    <xf numFmtId="0" fontId="14" fillId="13" borderId="0" xfId="0" applyFont="1" applyFill="1" applyBorder="1"/>
    <xf numFmtId="0" fontId="14" fillId="13" borderId="11" xfId="0" applyFont="1" applyFill="1" applyBorder="1"/>
    <xf numFmtId="49" fontId="10" fillId="10" borderId="11" xfId="0" applyNumberFormat="1" applyFont="1" applyFill="1" applyBorder="1" applyAlignment="1">
      <alignment horizontal="center" wrapText="1"/>
    </xf>
    <xf numFmtId="2" fontId="5" fillId="10" borderId="11" xfId="0" applyNumberFormat="1" applyFont="1" applyFill="1" applyBorder="1" applyAlignment="1">
      <alignment horizontal="right" wrapText="1"/>
    </xf>
    <xf numFmtId="2" fontId="5" fillId="10" borderId="18" xfId="0" applyNumberFormat="1" applyFont="1" applyFill="1" applyBorder="1" applyAlignment="1">
      <alignment horizontal="right" wrapText="1"/>
    </xf>
    <xf numFmtId="49" fontId="5" fillId="10" borderId="11" xfId="0" applyNumberFormat="1" applyFont="1" applyFill="1" applyBorder="1" applyAlignment="1">
      <alignment horizontal="right" wrapText="1"/>
    </xf>
    <xf numFmtId="49" fontId="10" fillId="10" borderId="11" xfId="0" applyNumberFormat="1" applyFont="1" applyFill="1" applyBorder="1" applyAlignment="1">
      <alignment horizontal="right" wrapText="1"/>
    </xf>
    <xf numFmtId="0" fontId="14" fillId="0" borderId="12" xfId="0" applyFont="1" applyBorder="1"/>
    <xf numFmtId="2" fontId="5" fillId="0" borderId="12" xfId="0" applyNumberFormat="1" applyFont="1" applyFill="1" applyBorder="1" applyAlignment="1">
      <alignment horizontal="right" wrapText="1"/>
    </xf>
    <xf numFmtId="2" fontId="5" fillId="0" borderId="9" xfId="0" applyNumberFormat="1" applyFont="1" applyFill="1" applyBorder="1" applyAlignment="1">
      <alignment horizontal="right" wrapText="1"/>
    </xf>
    <xf numFmtId="49" fontId="48" fillId="10" borderId="12" xfId="0" applyNumberFormat="1" applyFont="1" applyFill="1" applyBorder="1" applyAlignment="1">
      <alignment horizontal="center" vertical="top"/>
    </xf>
    <xf numFmtId="49" fontId="11" fillId="10" borderId="11" xfId="0" applyNumberFormat="1" applyFont="1" applyFill="1" applyBorder="1"/>
    <xf numFmtId="49" fontId="49" fillId="10" borderId="12" xfId="0" applyNumberFormat="1" applyFont="1" applyFill="1" applyBorder="1" applyAlignment="1" applyProtection="1">
      <alignment horizontal="center" wrapText="1"/>
      <protection locked="0"/>
    </xf>
    <xf numFmtId="2" fontId="11" fillId="0" borderId="11" xfId="0" applyNumberFormat="1" applyFont="1" applyFill="1" applyBorder="1"/>
    <xf numFmtId="2" fontId="11" fillId="0" borderId="18" xfId="0" applyNumberFormat="1" applyFont="1" applyFill="1" applyBorder="1"/>
    <xf numFmtId="2" fontId="11" fillId="0" borderId="11" xfId="0" applyNumberFormat="1" applyFont="1" applyFill="1" applyBorder="1" applyAlignment="1">
      <alignment horizontal="right"/>
    </xf>
    <xf numFmtId="2" fontId="11" fillId="0" borderId="18" xfId="0" applyNumberFormat="1" applyFont="1" applyFill="1" applyBorder="1" applyAlignment="1">
      <alignment horizontal="right"/>
    </xf>
    <xf numFmtId="49" fontId="13" fillId="10" borderId="11" xfId="0" applyNumberFormat="1" applyFont="1" applyFill="1" applyBorder="1" applyAlignment="1" applyProtection="1">
      <alignment horizontal="center" wrapText="1"/>
      <protection locked="0"/>
    </xf>
    <xf numFmtId="49" fontId="5" fillId="0" borderId="11" xfId="0" applyNumberFormat="1" applyFont="1" applyBorder="1" applyAlignment="1">
      <alignment horizontal="center" vertical="top" wrapText="1"/>
    </xf>
    <xf numFmtId="2" fontId="5" fillId="0" borderId="11" xfId="0" applyNumberFormat="1" applyFont="1" applyBorder="1" applyAlignment="1">
      <alignment horizontal="center" vertical="top" wrapText="1"/>
    </xf>
    <xf numFmtId="2" fontId="5" fillId="0" borderId="18" xfId="0" applyNumberFormat="1" applyFont="1" applyBorder="1" applyAlignment="1">
      <alignment horizontal="center" vertical="top" wrapText="1"/>
    </xf>
    <xf numFmtId="49" fontId="10" fillId="2" borderId="12" xfId="0" applyNumberFormat="1" applyFont="1" applyFill="1" applyBorder="1" applyAlignment="1">
      <alignment horizontal="right" wrapText="1"/>
    </xf>
    <xf numFmtId="0" fontId="10" fillId="0" borderId="11" xfId="0" applyFont="1" applyBorder="1" applyAlignment="1">
      <alignment horizontal="right"/>
    </xf>
    <xf numFmtId="49" fontId="26" fillId="10" borderId="29" xfId="0" applyNumberFormat="1" applyFont="1" applyFill="1" applyBorder="1" applyAlignment="1">
      <alignment horizontal="right" vertical="top"/>
    </xf>
    <xf numFmtId="49" fontId="26" fillId="10" borderId="9" xfId="0" applyNumberFormat="1" applyFont="1" applyFill="1" applyBorder="1" applyAlignment="1">
      <alignment horizontal="right" vertical="top"/>
    </xf>
    <xf numFmtId="49" fontId="10" fillId="0" borderId="11" xfId="0" applyNumberFormat="1" applyFont="1" applyBorder="1" applyAlignment="1">
      <alignment horizontal="right"/>
    </xf>
    <xf numFmtId="49" fontId="26" fillId="10" borderId="25" xfId="0" applyNumberFormat="1" applyFont="1" applyFill="1" applyBorder="1" applyAlignment="1">
      <alignment horizontal="right" vertical="top"/>
    </xf>
    <xf numFmtId="49" fontId="26" fillId="10" borderId="12" xfId="0" applyNumberFormat="1" applyFont="1" applyFill="1" applyBorder="1" applyAlignment="1">
      <alignment horizontal="right" vertical="top"/>
    </xf>
    <xf numFmtId="49" fontId="26" fillId="10" borderId="25" xfId="0" applyNumberFormat="1" applyFont="1" applyFill="1" applyBorder="1" applyAlignment="1">
      <alignment horizontal="right" vertical="center"/>
    </xf>
    <xf numFmtId="49" fontId="26" fillId="10" borderId="12" xfId="0" applyNumberFormat="1" applyFont="1" applyFill="1" applyBorder="1" applyAlignment="1">
      <alignment horizontal="right" vertical="center"/>
    </xf>
    <xf numFmtId="49" fontId="5" fillId="10" borderId="29" xfId="0" applyNumberFormat="1" applyFont="1" applyFill="1" applyBorder="1" applyAlignment="1">
      <alignment horizontal="right"/>
    </xf>
    <xf numFmtId="49" fontId="5" fillId="10" borderId="9" xfId="0" applyNumberFormat="1" applyFont="1" applyFill="1" applyBorder="1" applyAlignment="1">
      <alignment horizontal="right"/>
    </xf>
    <xf numFmtId="49" fontId="10" fillId="2" borderId="30" xfId="0" applyNumberFormat="1" applyFont="1" applyFill="1" applyBorder="1" applyAlignment="1">
      <alignment horizontal="right" wrapText="1"/>
    </xf>
    <xf numFmtId="0" fontId="5" fillId="10" borderId="32" xfId="0" applyFont="1" applyFill="1" applyBorder="1" applyAlignment="1">
      <alignment wrapText="1"/>
    </xf>
    <xf numFmtId="0" fontId="7" fillId="10" borderId="0" xfId="0" applyFont="1" applyFill="1"/>
    <xf numFmtId="0" fontId="10" fillId="10" borderId="32" xfId="0" applyFont="1" applyFill="1" applyBorder="1" applyAlignment="1">
      <alignment wrapText="1"/>
    </xf>
    <xf numFmtId="2" fontId="5" fillId="14" borderId="18" xfId="0" applyNumberFormat="1" applyFont="1" applyFill="1" applyBorder="1" applyAlignment="1">
      <alignment horizontal="right" wrapText="1"/>
    </xf>
    <xf numFmtId="2" fontId="7" fillId="14" borderId="11" xfId="0" applyNumberFormat="1" applyFont="1" applyFill="1" applyBorder="1"/>
    <xf numFmtId="2" fontId="5" fillId="14" borderId="11" xfId="0" applyNumberFormat="1" applyFont="1" applyFill="1" applyBorder="1"/>
    <xf numFmtId="49" fontId="5" fillId="14" borderId="28" xfId="0" applyNumberFormat="1" applyFont="1" applyFill="1" applyBorder="1" applyAlignment="1">
      <alignment horizontal="right" wrapText="1"/>
    </xf>
    <xf numFmtId="0" fontId="7" fillId="14" borderId="11" xfId="0" applyFont="1" applyFill="1" applyBorder="1"/>
    <xf numFmtId="0" fontId="16" fillId="14" borderId="18" xfId="0" applyFont="1" applyFill="1" applyBorder="1" applyAlignment="1">
      <alignment horizontal="right" wrapText="1"/>
    </xf>
    <xf numFmtId="49" fontId="7" fillId="14" borderId="11" xfId="0" applyNumberFormat="1" applyFont="1" applyFill="1" applyBorder="1" applyAlignment="1">
      <alignment horizontal="right"/>
    </xf>
    <xf numFmtId="2" fontId="5" fillId="14" borderId="22" xfId="0" applyNumberFormat="1" applyFont="1" applyFill="1" applyBorder="1" applyAlignment="1">
      <alignment horizontal="right" wrapText="1"/>
    </xf>
    <xf numFmtId="2" fontId="5" fillId="14" borderId="22" xfId="0" applyNumberFormat="1" applyFont="1" applyFill="1" applyBorder="1"/>
    <xf numFmtId="0" fontId="7" fillId="14" borderId="11" xfId="0" applyFont="1" applyFill="1" applyBorder="1" applyAlignment="1">
      <alignment horizontal="right"/>
    </xf>
    <xf numFmtId="0" fontId="15" fillId="14" borderId="18" xfId="0" applyFont="1" applyFill="1" applyBorder="1" applyAlignment="1">
      <alignment horizontal="right" wrapText="1"/>
    </xf>
    <xf numFmtId="0" fontId="5" fillId="14" borderId="18" xfId="0" applyFont="1" applyFill="1" applyBorder="1" applyAlignment="1">
      <alignment horizontal="right" wrapText="1"/>
    </xf>
    <xf numFmtId="2" fontId="5" fillId="0" borderId="22" xfId="0" applyNumberFormat="1" applyFont="1" applyBorder="1" applyAlignment="1">
      <alignment horizontal="right"/>
    </xf>
    <xf numFmtId="49" fontId="7" fillId="14" borderId="22" xfId="0" applyNumberFormat="1" applyFont="1" applyFill="1" applyBorder="1" applyAlignment="1">
      <alignment horizontal="right"/>
    </xf>
    <xf numFmtId="165" fontId="15" fillId="10" borderId="18" xfId="0" applyNumberFormat="1" applyFont="1" applyFill="1" applyBorder="1" applyAlignment="1">
      <alignment horizontal="right" wrapText="1"/>
    </xf>
    <xf numFmtId="0" fontId="11" fillId="2" borderId="18" xfId="0" applyFont="1" applyFill="1" applyBorder="1" applyAlignment="1">
      <alignment wrapText="1"/>
    </xf>
    <xf numFmtId="0" fontId="11" fillId="2" borderId="30" xfId="0" applyFont="1" applyFill="1" applyBorder="1" applyAlignment="1">
      <alignment wrapText="1"/>
    </xf>
    <xf numFmtId="2" fontId="14" fillId="0" borderId="0" xfId="0" applyNumberFormat="1" applyFont="1" applyBorder="1"/>
    <xf numFmtId="0" fontId="30" fillId="0" borderId="32" xfId="2" applyFont="1" applyFill="1" applyBorder="1" applyAlignment="1">
      <alignment horizontal="left" wrapText="1"/>
    </xf>
    <xf numFmtId="0" fontId="30" fillId="10" borderId="11" xfId="2" applyFont="1" applyFill="1" applyBorder="1" applyAlignment="1">
      <alignment vertical="top" wrapText="1"/>
    </xf>
    <xf numFmtId="0" fontId="4" fillId="0" borderId="18" xfId="0" applyNumberFormat="1" applyFont="1" applyFill="1" applyBorder="1" applyAlignment="1">
      <alignment horizontal="right" wrapText="1"/>
    </xf>
    <xf numFmtId="0" fontId="36" fillId="0" borderId="0" xfId="0" applyFont="1" applyAlignment="1" applyProtection="1">
      <alignment horizontal="left"/>
      <protection locked="0"/>
    </xf>
    <xf numFmtId="0" fontId="38" fillId="0" borderId="0" xfId="0" applyFont="1" applyProtection="1">
      <protection locked="0"/>
    </xf>
    <xf numFmtId="0" fontId="37" fillId="0" borderId="0" xfId="0" applyFont="1" applyFill="1" applyBorder="1" applyAlignment="1" applyProtection="1">
      <alignment horizontal="left"/>
      <protection locked="0"/>
    </xf>
    <xf numFmtId="0" fontId="8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top" wrapText="1"/>
    </xf>
    <xf numFmtId="0" fontId="8" fillId="6" borderId="11" xfId="0" applyFont="1" applyFill="1" applyBorder="1" applyAlignment="1">
      <alignment vertical="top" wrapText="1"/>
    </xf>
    <xf numFmtId="0" fontId="8" fillId="0" borderId="11" xfId="0" applyFont="1" applyFill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11" xfId="0" applyFont="1" applyBorder="1" applyAlignment="1">
      <alignment wrapText="1"/>
    </xf>
    <xf numFmtId="0" fontId="3" fillId="0" borderId="11" xfId="0" applyFont="1" applyBorder="1"/>
    <xf numFmtId="0" fontId="8" fillId="0" borderId="9" xfId="0" applyFont="1" applyFill="1" applyBorder="1" applyAlignment="1">
      <alignment vertical="top" wrapText="1"/>
    </xf>
    <xf numFmtId="0" fontId="8" fillId="0" borderId="9" xfId="0" applyFont="1" applyFill="1" applyBorder="1" applyAlignment="1">
      <alignment wrapText="1"/>
    </xf>
    <xf numFmtId="0" fontId="8" fillId="0" borderId="11" xfId="0" applyFont="1" applyFill="1" applyBorder="1" applyAlignment="1">
      <alignment wrapText="1"/>
    </xf>
    <xf numFmtId="49" fontId="3" fillId="0" borderId="11" xfId="0" applyNumberFormat="1" applyFont="1" applyBorder="1" applyAlignment="1">
      <alignment vertical="top" wrapText="1"/>
    </xf>
    <xf numFmtId="49" fontId="41" fillId="6" borderId="11" xfId="0" applyNumberFormat="1" applyFont="1" applyFill="1" applyBorder="1" applyProtection="1">
      <protection locked="0"/>
    </xf>
    <xf numFmtId="0" fontId="41" fillId="6" borderId="11" xfId="0" applyFont="1" applyFill="1" applyBorder="1" applyAlignment="1" applyProtection="1">
      <alignment wrapText="1"/>
      <protection locked="0"/>
    </xf>
    <xf numFmtId="165" fontId="41" fillId="6" borderId="11" xfId="0" applyNumberFormat="1" applyFont="1" applyFill="1" applyBorder="1" applyAlignment="1" applyProtection="1">
      <alignment wrapText="1"/>
      <protection locked="0"/>
    </xf>
    <xf numFmtId="49" fontId="41" fillId="7" borderId="11" xfId="0" applyNumberFormat="1" applyFont="1" applyFill="1" applyBorder="1" applyAlignment="1" applyProtection="1">
      <alignment wrapText="1" shrinkToFit="1"/>
      <protection locked="0"/>
    </xf>
    <xf numFmtId="0" fontId="41" fillId="7" borderId="11" xfId="0" applyFont="1" applyFill="1" applyBorder="1" applyAlignment="1" applyProtection="1">
      <alignment wrapText="1" shrinkToFit="1"/>
      <protection locked="0"/>
    </xf>
    <xf numFmtId="49" fontId="42" fillId="0" borderId="11" xfId="0" applyNumberFormat="1" applyFont="1" applyFill="1" applyBorder="1" applyProtection="1">
      <protection locked="0"/>
    </xf>
    <xf numFmtId="0" fontId="42" fillId="0" borderId="11" xfId="0" applyFont="1" applyFill="1" applyBorder="1" applyAlignment="1" applyProtection="1">
      <alignment wrapText="1"/>
      <protection locked="0"/>
    </xf>
    <xf numFmtId="49" fontId="42" fillId="0" borderId="11" xfId="0" applyNumberFormat="1" applyFont="1" applyBorder="1" applyProtection="1">
      <protection locked="0"/>
    </xf>
    <xf numFmtId="49" fontId="42" fillId="15" borderId="11" xfId="0" applyNumberFormat="1" applyFont="1" applyFill="1" applyBorder="1" applyProtection="1">
      <protection locked="0"/>
    </xf>
    <xf numFmtId="0" fontId="42" fillId="15" borderId="11" xfId="0" applyFont="1" applyFill="1" applyBorder="1" applyAlignment="1" applyProtection="1">
      <alignment wrapText="1"/>
      <protection locked="0"/>
    </xf>
    <xf numFmtId="49" fontId="42" fillId="10" borderId="11" xfId="0" applyNumberFormat="1" applyFont="1" applyFill="1" applyBorder="1" applyProtection="1">
      <protection locked="0"/>
    </xf>
    <xf numFmtId="0" fontId="42" fillId="10" borderId="11" xfId="0" applyFont="1" applyFill="1" applyBorder="1" applyAlignment="1" applyProtection="1">
      <alignment wrapText="1"/>
      <protection locked="0"/>
    </xf>
    <xf numFmtId="49" fontId="41" fillId="8" borderId="11" xfId="0" applyNumberFormat="1" applyFont="1" applyFill="1" applyBorder="1" applyProtection="1">
      <protection locked="0"/>
    </xf>
    <xf numFmtId="0" fontId="41" fillId="8" borderId="11" xfId="0" applyFont="1" applyFill="1" applyBorder="1" applyAlignment="1" applyProtection="1">
      <alignment wrapText="1"/>
      <protection locked="0"/>
    </xf>
    <xf numFmtId="165" fontId="41" fillId="8" borderId="11" xfId="0" applyNumberFormat="1" applyFont="1" applyFill="1" applyBorder="1" applyAlignment="1" applyProtection="1">
      <alignment wrapText="1"/>
      <protection locked="0"/>
    </xf>
    <xf numFmtId="49" fontId="42" fillId="9" borderId="11" xfId="0" applyNumberFormat="1" applyFont="1" applyFill="1" applyBorder="1" applyProtection="1">
      <protection locked="0"/>
    </xf>
    <xf numFmtId="165" fontId="41" fillId="9" borderId="11" xfId="0" applyNumberFormat="1" applyFont="1" applyFill="1" applyBorder="1" applyAlignment="1" applyProtection="1">
      <alignment wrapText="1"/>
      <protection locked="0"/>
    </xf>
    <xf numFmtId="165" fontId="42" fillId="0" borderId="11" xfId="0" applyNumberFormat="1" applyFont="1" applyFill="1" applyBorder="1" applyAlignment="1" applyProtection="1">
      <alignment wrapText="1"/>
      <protection locked="0"/>
    </xf>
    <xf numFmtId="0" fontId="42" fillId="9" borderId="11" xfId="0" applyFont="1" applyFill="1" applyBorder="1" applyAlignment="1" applyProtection="1">
      <alignment wrapText="1"/>
      <protection locked="0"/>
    </xf>
    <xf numFmtId="49" fontId="41" fillId="16" borderId="11" xfId="0" applyNumberFormat="1" applyFont="1" applyFill="1" applyBorder="1" applyProtection="1">
      <protection locked="0"/>
    </xf>
    <xf numFmtId="0" fontId="41" fillId="16" borderId="11" xfId="0" applyFont="1" applyFill="1" applyBorder="1" applyAlignment="1" applyProtection="1">
      <alignment wrapText="1"/>
      <protection locked="0"/>
    </xf>
    <xf numFmtId="0" fontId="7" fillId="0" borderId="0" xfId="0" applyFont="1" applyFill="1" applyAlignment="1">
      <alignment horizontal="right"/>
    </xf>
    <xf numFmtId="0" fontId="1" fillId="0" borderId="11" xfId="5" applyFont="1" applyBorder="1" applyAlignment="1">
      <alignment horizontal="center"/>
    </xf>
    <xf numFmtId="49" fontId="1" fillId="0" borderId="11" xfId="5" applyNumberFormat="1" applyFont="1" applyBorder="1" applyAlignment="1">
      <alignment horizontal="center" vertical="top"/>
    </xf>
    <xf numFmtId="49" fontId="1" fillId="0" borderId="11" xfId="5" applyNumberFormat="1" applyFont="1" applyBorder="1" applyAlignment="1">
      <alignment horizontal="center"/>
    </xf>
    <xf numFmtId="0" fontId="1" fillId="0" borderId="11" xfId="5" applyFont="1" applyBorder="1" applyAlignment="1">
      <alignment horizontal="center" vertical="top" wrapText="1"/>
    </xf>
    <xf numFmtId="0" fontId="1" fillId="0" borderId="11" xfId="5" applyFont="1" applyBorder="1" applyAlignment="1">
      <alignment vertical="top" wrapText="1"/>
    </xf>
    <xf numFmtId="164" fontId="1" fillId="0" borderId="11" xfId="5" applyNumberFormat="1" applyFont="1" applyBorder="1" applyAlignment="1">
      <alignment horizontal="right" vertical="top"/>
    </xf>
    <xf numFmtId="164" fontId="1" fillId="0" borderId="11" xfId="5" applyNumberFormat="1" applyFont="1" applyFill="1" applyBorder="1" applyAlignment="1">
      <alignment horizontal="right" vertical="top"/>
    </xf>
    <xf numFmtId="0" fontId="7" fillId="0" borderId="11" xfId="5" applyFont="1" applyBorder="1" applyAlignment="1">
      <alignment horizontal="center" vertical="top" wrapText="1"/>
    </xf>
    <xf numFmtId="0" fontId="7" fillId="0" borderId="11" xfId="5" applyFont="1" applyBorder="1" applyAlignment="1">
      <alignment vertical="top" wrapText="1"/>
    </xf>
    <xf numFmtId="164" fontId="7" fillId="0" borderId="11" xfId="5" applyNumberFormat="1" applyFont="1" applyFill="1" applyBorder="1" applyAlignment="1">
      <alignment horizontal="right" vertical="top"/>
    </xf>
    <xf numFmtId="0" fontId="7" fillId="2" borderId="11" xfId="5" applyFont="1" applyFill="1" applyBorder="1" applyAlignment="1">
      <alignment horizontal="center" vertical="top" wrapText="1"/>
    </xf>
    <xf numFmtId="164" fontId="1" fillId="2" borderId="11" xfId="5" applyNumberFormat="1" applyFont="1" applyFill="1" applyBorder="1" applyAlignment="1">
      <alignment horizontal="right" vertical="top"/>
    </xf>
    <xf numFmtId="164" fontId="7" fillId="2" borderId="11" xfId="5" applyNumberFormat="1" applyFont="1" applyFill="1" applyBorder="1" applyAlignment="1">
      <alignment horizontal="right" vertical="top"/>
    </xf>
    <xf numFmtId="0" fontId="7" fillId="0" borderId="11" xfId="5" applyFont="1" applyFill="1" applyBorder="1" applyAlignment="1">
      <alignment horizontal="center" vertical="top" wrapText="1"/>
    </xf>
    <xf numFmtId="0" fontId="7" fillId="0" borderId="11" xfId="5" applyFont="1" applyFill="1" applyBorder="1" applyAlignment="1">
      <alignment vertical="top" wrapText="1"/>
    </xf>
    <xf numFmtId="4" fontId="1" fillId="0" borderId="11" xfId="5" applyNumberFormat="1" applyFont="1" applyBorder="1" applyAlignment="1">
      <alignment horizontal="right" vertical="top"/>
    </xf>
    <xf numFmtId="0" fontId="1" fillId="2" borderId="11" xfId="5" applyFont="1" applyFill="1" applyBorder="1" applyAlignment="1">
      <alignment horizontal="center" vertical="top" wrapText="1"/>
    </xf>
    <xf numFmtId="0" fontId="1" fillId="2" borderId="11" xfId="5" applyFont="1" applyFill="1" applyBorder="1" applyAlignment="1">
      <alignment vertical="top" wrapText="1"/>
    </xf>
    <xf numFmtId="0" fontId="7" fillId="2" borderId="11" xfId="5" applyFont="1" applyFill="1" applyBorder="1" applyAlignment="1">
      <alignment vertical="top" wrapText="1"/>
    </xf>
    <xf numFmtId="164" fontId="1" fillId="2" borderId="30" xfId="5" applyNumberFormat="1" applyFont="1" applyFill="1" applyBorder="1" applyAlignment="1">
      <alignment horizontal="right" vertical="top"/>
    </xf>
    <xf numFmtId="164" fontId="7" fillId="0" borderId="30" xfId="5" applyNumberFormat="1" applyFont="1" applyFill="1" applyBorder="1" applyAlignment="1">
      <alignment horizontal="right" vertical="top"/>
    </xf>
    <xf numFmtId="0" fontId="1" fillId="0" borderId="11" xfId="5" applyFont="1" applyBorder="1" applyAlignment="1">
      <alignment horizontal="justify" vertical="top" wrapText="1"/>
    </xf>
    <xf numFmtId="0" fontId="7" fillId="0" borderId="11" xfId="5" applyFont="1" applyBorder="1" applyAlignment="1">
      <alignment horizontal="left" vertical="top" wrapText="1"/>
    </xf>
    <xf numFmtId="164" fontId="7" fillId="0" borderId="30" xfId="5" applyNumberFormat="1" applyFont="1" applyBorder="1" applyAlignment="1">
      <alignment horizontal="right" vertical="top"/>
    </xf>
    <xf numFmtId="0" fontId="7" fillId="2" borderId="11" xfId="5" applyFont="1" applyFill="1" applyBorder="1" applyAlignment="1">
      <alignment horizontal="left" vertical="top" wrapText="1"/>
    </xf>
    <xf numFmtId="164" fontId="7" fillId="2" borderId="30" xfId="5" applyNumberFormat="1" applyFont="1" applyFill="1" applyBorder="1" applyAlignment="1">
      <alignment horizontal="right" vertical="top"/>
    </xf>
    <xf numFmtId="4" fontId="7" fillId="0" borderId="11" xfId="5" applyNumberFormat="1" applyFont="1" applyBorder="1" applyAlignment="1">
      <alignment horizontal="left" vertical="top" wrapText="1"/>
    </xf>
    <xf numFmtId="164" fontId="1" fillId="0" borderId="11" xfId="5" applyNumberFormat="1" applyFont="1" applyBorder="1" applyAlignment="1">
      <alignment vertical="top"/>
    </xf>
    <xf numFmtId="0" fontId="7" fillId="0" borderId="11" xfId="5" applyFont="1" applyBorder="1" applyAlignment="1">
      <alignment horizontal="justify" vertical="top" wrapText="1"/>
    </xf>
    <xf numFmtId="0" fontId="7" fillId="0" borderId="0" xfId="0" applyFont="1" applyAlignment="1">
      <alignment vertical="top"/>
    </xf>
    <xf numFmtId="164" fontId="7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/>
    <xf numFmtId="0" fontId="3" fillId="0" borderId="0" xfId="0" applyFont="1" applyFill="1" applyAlignment="1"/>
    <xf numFmtId="0" fontId="3" fillId="0" borderId="0" xfId="0" applyFont="1"/>
    <xf numFmtId="0" fontId="8" fillId="0" borderId="11" xfId="4" applyFont="1" applyBorder="1" applyAlignment="1">
      <alignment horizontal="center" vertical="center"/>
    </xf>
    <xf numFmtId="0" fontId="8" fillId="0" borderId="11" xfId="4" applyFont="1" applyBorder="1" applyAlignment="1">
      <alignment horizontal="center" wrapText="1"/>
    </xf>
    <xf numFmtId="0" fontId="8" fillId="0" borderId="11" xfId="0" applyFont="1" applyBorder="1" applyAlignment="1">
      <alignment horizontal="center"/>
    </xf>
    <xf numFmtId="0" fontId="8" fillId="0" borderId="22" xfId="4" applyFont="1" applyBorder="1" applyAlignment="1">
      <alignment horizontal="center" wrapText="1"/>
    </xf>
    <xf numFmtId="0" fontId="3" fillId="0" borderId="11" xfId="4" applyFont="1" applyBorder="1" applyAlignment="1">
      <alignment horizontal="center" vertical="center"/>
    </xf>
    <xf numFmtId="164" fontId="8" fillId="0" borderId="18" xfId="4" applyNumberFormat="1" applyFont="1" applyBorder="1" applyAlignment="1">
      <alignment horizontal="center" wrapText="1"/>
    </xf>
    <xf numFmtId="0" fontId="3" fillId="0" borderId="11" xfId="4" applyFont="1" applyBorder="1" applyAlignment="1">
      <alignment horizontal="center" vertical="top"/>
    </xf>
    <xf numFmtId="0" fontId="3" fillId="0" borderId="18" xfId="4" applyFont="1" applyBorder="1" applyAlignment="1">
      <alignment horizontal="center" vertical="justify" wrapText="1"/>
    </xf>
    <xf numFmtId="164" fontId="3" fillId="0" borderId="18" xfId="4" applyNumberFormat="1" applyFont="1" applyBorder="1" applyAlignment="1">
      <alignment horizontal="center" wrapText="1"/>
    </xf>
    <xf numFmtId="0" fontId="3" fillId="0" borderId="11" xfId="4" applyFont="1" applyBorder="1"/>
    <xf numFmtId="0" fontId="4" fillId="13" borderId="11" xfId="0" applyFont="1" applyFill="1" applyBorder="1" applyAlignment="1">
      <alignment vertical="top" wrapText="1"/>
    </xf>
    <xf numFmtId="49" fontId="16" fillId="13" borderId="11" xfId="0" applyNumberFormat="1" applyFont="1" applyFill="1" applyBorder="1"/>
    <xf numFmtId="49" fontId="16" fillId="13" borderId="11" xfId="0" applyNumberFormat="1" applyFont="1" applyFill="1" applyBorder="1" applyAlignment="1">
      <alignment horizontal="center"/>
    </xf>
    <xf numFmtId="49" fontId="10" fillId="13" borderId="11" xfId="0" applyNumberFormat="1" applyFont="1" applyFill="1" applyBorder="1"/>
    <xf numFmtId="49" fontId="11" fillId="13" borderId="11" xfId="0" applyNumberFormat="1" applyFont="1" applyFill="1" applyBorder="1" applyAlignment="1">
      <alignment wrapText="1"/>
    </xf>
    <xf numFmtId="0" fontId="10" fillId="13" borderId="11" xfId="0" applyFont="1" applyFill="1" applyBorder="1" applyAlignment="1">
      <alignment wrapText="1"/>
    </xf>
    <xf numFmtId="0" fontId="14" fillId="13" borderId="11" xfId="0" applyFont="1" applyFill="1" applyBorder="1" applyAlignment="1">
      <alignment horizontal="left"/>
    </xf>
    <xf numFmtId="49" fontId="11" fillId="13" borderId="11" xfId="0" applyNumberFormat="1" applyFont="1" applyFill="1" applyBorder="1"/>
    <xf numFmtId="0" fontId="10" fillId="13" borderId="11" xfId="0" applyFont="1" applyFill="1" applyBorder="1" applyAlignment="1">
      <alignment horizontal="right"/>
    </xf>
    <xf numFmtId="2" fontId="14" fillId="13" borderId="11" xfId="0" applyNumberFormat="1" applyFont="1" applyFill="1" applyBorder="1"/>
    <xf numFmtId="2" fontId="14" fillId="13" borderId="18" xfId="0" applyNumberFormat="1" applyFont="1" applyFill="1" applyBorder="1"/>
    <xf numFmtId="0" fontId="21" fillId="13" borderId="11" xfId="0" applyFont="1" applyFill="1" applyBorder="1" applyAlignment="1">
      <alignment horizontal="left" vertical="top" wrapText="1"/>
    </xf>
    <xf numFmtId="0" fontId="5" fillId="13" borderId="11" xfId="0" applyFont="1" applyFill="1" applyBorder="1" applyAlignment="1">
      <alignment horizontal="center" vertical="top" wrapText="1"/>
    </xf>
    <xf numFmtId="2" fontId="5" fillId="13" borderId="11" xfId="0" applyNumberFormat="1" applyFont="1" applyFill="1" applyBorder="1" applyAlignment="1">
      <alignment horizontal="center" vertical="top" wrapText="1"/>
    </xf>
    <xf numFmtId="2" fontId="5" fillId="13" borderId="18" xfId="0" applyNumberFormat="1" applyFont="1" applyFill="1" applyBorder="1" applyAlignment="1">
      <alignment horizontal="center" vertical="top" wrapText="1"/>
    </xf>
    <xf numFmtId="2" fontId="10" fillId="10" borderId="22" xfId="0" applyNumberFormat="1" applyFont="1" applyFill="1" applyBorder="1" applyAlignment="1">
      <alignment horizontal="right" wrapText="1"/>
    </xf>
    <xf numFmtId="0" fontId="0" fillId="10" borderId="11" xfId="0" applyFill="1" applyBorder="1" applyAlignment="1">
      <alignment horizontal="right"/>
    </xf>
    <xf numFmtId="0" fontId="5" fillId="12" borderId="11" xfId="0" applyFont="1" applyFill="1" applyBorder="1" applyAlignment="1">
      <alignment horizontal="right" wrapText="1"/>
    </xf>
    <xf numFmtId="0" fontId="5" fillId="12" borderId="56" xfId="0" applyFont="1" applyFill="1" applyBorder="1" applyAlignment="1">
      <alignment horizontal="right" wrapText="1"/>
    </xf>
    <xf numFmtId="2" fontId="5" fillId="12" borderId="22" xfId="0" applyNumberFormat="1" applyFont="1" applyFill="1" applyBorder="1" applyAlignment="1">
      <alignment horizontal="right" wrapText="1"/>
    </xf>
    <xf numFmtId="49" fontId="14" fillId="10" borderId="11" xfId="0" applyNumberFormat="1" applyFont="1" applyFill="1" applyBorder="1" applyAlignment="1">
      <alignment wrapText="1"/>
    </xf>
    <xf numFmtId="2" fontId="5" fillId="10" borderId="22" xfId="0" applyNumberFormat="1" applyFont="1" applyFill="1" applyBorder="1" applyAlignment="1">
      <alignment horizontal="right" wrapText="1"/>
    </xf>
    <xf numFmtId="2" fontId="5" fillId="10" borderId="22" xfId="0" applyNumberFormat="1" applyFont="1" applyFill="1" applyBorder="1"/>
    <xf numFmtId="0" fontId="45" fillId="10" borderId="15" xfId="0" applyFont="1" applyFill="1" applyBorder="1" applyAlignment="1">
      <alignment wrapText="1"/>
    </xf>
    <xf numFmtId="0" fontId="16" fillId="10" borderId="36" xfId="0" applyFont="1" applyFill="1" applyBorder="1" applyAlignment="1">
      <alignment wrapText="1"/>
    </xf>
    <xf numFmtId="49" fontId="16" fillId="10" borderId="29" xfId="0" applyNumberFormat="1" applyFont="1" applyFill="1" applyBorder="1" applyAlignment="1">
      <alignment horizontal="center" wrapText="1"/>
    </xf>
    <xf numFmtId="49" fontId="10" fillId="10" borderId="9" xfId="0" applyNumberFormat="1" applyFont="1" applyFill="1" applyBorder="1" applyAlignment="1">
      <alignment horizontal="center" wrapText="1"/>
    </xf>
    <xf numFmtId="49" fontId="10" fillId="10" borderId="9" xfId="0" applyNumberFormat="1" applyFont="1" applyFill="1" applyBorder="1"/>
    <xf numFmtId="49" fontId="10" fillId="10" borderId="9" xfId="0" applyNumberFormat="1" applyFont="1" applyFill="1" applyBorder="1" applyAlignment="1">
      <alignment horizontal="center"/>
    </xf>
    <xf numFmtId="49" fontId="10" fillId="10" borderId="11" xfId="0" applyNumberFormat="1" applyFont="1" applyFill="1" applyBorder="1"/>
    <xf numFmtId="2" fontId="10" fillId="12" borderId="22" xfId="0" applyNumberFormat="1" applyFont="1" applyFill="1" applyBorder="1" applyAlignment="1">
      <alignment horizontal="right" wrapText="1"/>
    </xf>
    <xf numFmtId="165" fontId="15" fillId="12" borderId="18" xfId="0" applyNumberFormat="1" applyFont="1" applyFill="1" applyBorder="1" applyAlignment="1">
      <alignment horizontal="right" wrapText="1"/>
    </xf>
    <xf numFmtId="49" fontId="50" fillId="10" borderId="11" xfId="0" applyNumberFormat="1" applyFont="1" applyFill="1" applyBorder="1" applyAlignment="1">
      <alignment wrapText="1"/>
    </xf>
    <xf numFmtId="49" fontId="48" fillId="10" borderId="30" xfId="0" applyNumberFormat="1" applyFont="1" applyFill="1" applyBorder="1" applyAlignment="1">
      <alignment horizontal="center" vertical="top"/>
    </xf>
    <xf numFmtId="49" fontId="48" fillId="10" borderId="11" xfId="0" applyNumberFormat="1" applyFont="1" applyFill="1" applyBorder="1" applyAlignment="1">
      <alignment horizontal="center" vertical="top"/>
    </xf>
    <xf numFmtId="0" fontId="48" fillId="10" borderId="11" xfId="0" applyFont="1" applyFill="1" applyBorder="1" applyAlignment="1">
      <alignment horizontal="center" vertical="top"/>
    </xf>
    <xf numFmtId="0" fontId="51" fillId="10" borderId="18" xfId="0" applyFont="1" applyFill="1" applyBorder="1" applyAlignment="1">
      <alignment horizontal="right" wrapText="1"/>
    </xf>
    <xf numFmtId="0" fontId="16" fillId="12" borderId="18" xfId="0" applyFont="1" applyFill="1" applyBorder="1" applyAlignment="1">
      <alignment horizontal="right" wrapText="1"/>
    </xf>
    <xf numFmtId="2" fontId="14" fillId="12" borderId="18" xfId="0" applyNumberFormat="1" applyFont="1" applyFill="1" applyBorder="1" applyAlignment="1">
      <alignment horizontal="right" wrapText="1"/>
    </xf>
    <xf numFmtId="2" fontId="5" fillId="10" borderId="28" xfId="0" applyNumberFormat="1" applyFont="1" applyFill="1" applyBorder="1" applyAlignment="1">
      <alignment horizontal="right" wrapText="1"/>
    </xf>
    <xf numFmtId="2" fontId="16" fillId="12" borderId="22" xfId="0" applyNumberFormat="1" applyFont="1" applyFill="1" applyBorder="1" applyAlignment="1">
      <alignment horizontal="right" wrapText="1"/>
    </xf>
    <xf numFmtId="2" fontId="15" fillId="12" borderId="11" xfId="0" applyNumberFormat="1" applyFont="1" applyFill="1" applyBorder="1" applyAlignment="1">
      <alignment horizontal="right" wrapText="1"/>
    </xf>
    <xf numFmtId="0" fontId="0" fillId="12" borderId="11" xfId="0" applyFill="1" applyBorder="1" applyAlignment="1">
      <alignment horizontal="right"/>
    </xf>
    <xf numFmtId="2" fontId="0" fillId="12" borderId="11" xfId="0" applyNumberFormat="1" applyFill="1" applyBorder="1"/>
    <xf numFmtId="0" fontId="0" fillId="12" borderId="11" xfId="0" applyFill="1" applyBorder="1"/>
    <xf numFmtId="0" fontId="10" fillId="10" borderId="15" xfId="0" applyFont="1" applyFill="1" applyBorder="1" applyAlignment="1">
      <alignment wrapText="1"/>
    </xf>
    <xf numFmtId="0" fontId="16" fillId="10" borderId="29" xfId="0" applyFont="1" applyFill="1" applyBorder="1" applyAlignment="1">
      <alignment wrapText="1"/>
    </xf>
    <xf numFmtId="49" fontId="16" fillId="10" borderId="9" xfId="0" applyNumberFormat="1" applyFont="1" applyFill="1" applyBorder="1" applyAlignment="1">
      <alignment horizontal="center" wrapText="1"/>
    </xf>
    <xf numFmtId="0" fontId="0" fillId="10" borderId="11" xfId="0" applyFill="1" applyBorder="1"/>
    <xf numFmtId="0" fontId="1" fillId="10" borderId="11" xfId="0" applyFont="1" applyFill="1" applyBorder="1"/>
    <xf numFmtId="2" fontId="7" fillId="12" borderId="11" xfId="0" applyNumberFormat="1" applyFont="1" applyFill="1" applyBorder="1" applyAlignment="1">
      <alignment horizontal="right"/>
    </xf>
    <xf numFmtId="49" fontId="0" fillId="12" borderId="11" xfId="0" applyNumberFormat="1" applyFill="1" applyBorder="1" applyAlignment="1">
      <alignment horizontal="right"/>
    </xf>
    <xf numFmtId="2" fontId="7" fillId="10" borderId="11" xfId="0" applyNumberFormat="1" applyFont="1" applyFill="1" applyBorder="1" applyAlignment="1">
      <alignment horizontal="right"/>
    </xf>
    <xf numFmtId="2" fontId="0" fillId="10" borderId="11" xfId="0" applyNumberFormat="1" applyFill="1" applyBorder="1" applyAlignment="1">
      <alignment horizontal="right"/>
    </xf>
    <xf numFmtId="49" fontId="10" fillId="10" borderId="18" xfId="0" applyNumberFormat="1" applyFont="1" applyFill="1" applyBorder="1" applyAlignment="1">
      <alignment horizontal="center"/>
    </xf>
    <xf numFmtId="164" fontId="5" fillId="2" borderId="11" xfId="5" applyNumberFormat="1" applyFont="1" applyFill="1" applyBorder="1" applyAlignment="1">
      <alignment horizontal="right" vertical="top"/>
    </xf>
    <xf numFmtId="164" fontId="1" fillId="0" borderId="11" xfId="5" applyNumberFormat="1" applyFont="1" applyBorder="1" applyAlignment="1">
      <alignment horizontal="left" vertical="top"/>
    </xf>
    <xf numFmtId="164" fontId="1" fillId="0" borderId="11" xfId="5" applyNumberFormat="1" applyFont="1" applyFill="1" applyBorder="1" applyAlignment="1">
      <alignment horizontal="left" vertical="top"/>
    </xf>
    <xf numFmtId="164" fontId="7" fillId="0" borderId="11" xfId="5" applyNumberFormat="1" applyFont="1" applyFill="1" applyBorder="1" applyAlignment="1">
      <alignment horizontal="left" vertical="top"/>
    </xf>
    <xf numFmtId="164" fontId="7" fillId="2" borderId="11" xfId="5" applyNumberFormat="1" applyFont="1" applyFill="1" applyBorder="1" applyAlignment="1">
      <alignment horizontal="left" vertical="top"/>
    </xf>
    <xf numFmtId="164" fontId="1" fillId="2" borderId="11" xfId="5" applyNumberFormat="1" applyFont="1" applyFill="1" applyBorder="1" applyAlignment="1">
      <alignment horizontal="left" vertical="top"/>
    </xf>
    <xf numFmtId="164" fontId="7" fillId="2" borderId="11" xfId="5" applyNumberFormat="1" applyFont="1" applyFill="1" applyBorder="1" applyAlignment="1">
      <alignment vertical="top"/>
    </xf>
    <xf numFmtId="164" fontId="7" fillId="0" borderId="11" xfId="5" applyNumberFormat="1" applyFont="1" applyFill="1" applyBorder="1" applyAlignment="1">
      <alignment vertical="top"/>
    </xf>
    <xf numFmtId="4" fontId="1" fillId="0" borderId="11" xfId="5" applyNumberFormat="1" applyFont="1" applyBorder="1" applyAlignment="1">
      <alignment vertical="top"/>
    </xf>
    <xf numFmtId="164" fontId="1" fillId="2" borderId="11" xfId="5" applyNumberFormat="1" applyFont="1" applyFill="1" applyBorder="1" applyAlignment="1">
      <alignment vertical="top"/>
    </xf>
    <xf numFmtId="164" fontId="4" fillId="2" borderId="11" xfId="5" applyNumberFormat="1" applyFont="1" applyFill="1" applyBorder="1" applyAlignment="1">
      <alignment vertical="top"/>
    </xf>
    <xf numFmtId="164" fontId="5" fillId="2" borderId="11" xfId="5" applyNumberFormat="1" applyFont="1" applyFill="1" applyBorder="1" applyAlignment="1">
      <alignment vertical="top"/>
    </xf>
    <xf numFmtId="164" fontId="1" fillId="2" borderId="30" xfId="5" applyNumberFormat="1" applyFont="1" applyFill="1" applyBorder="1" applyAlignment="1">
      <alignment horizontal="left" vertical="top"/>
    </xf>
    <xf numFmtId="164" fontId="7" fillId="0" borderId="30" xfId="5" applyNumberFormat="1" applyFont="1" applyFill="1" applyBorder="1" applyAlignment="1">
      <alignment horizontal="left" vertical="top"/>
    </xf>
    <xf numFmtId="164" fontId="7" fillId="2" borderId="30" xfId="5" applyNumberFormat="1" applyFont="1" applyFill="1" applyBorder="1" applyAlignment="1">
      <alignment horizontal="left" vertical="top"/>
    </xf>
    <xf numFmtId="164" fontId="7" fillId="0" borderId="30" xfId="5" applyNumberFormat="1" applyFont="1" applyBorder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2" fontId="8" fillId="6" borderId="11" xfId="0" applyNumberFormat="1" applyFont="1" applyFill="1" applyBorder="1" applyAlignment="1" applyProtection="1">
      <alignment wrapText="1"/>
      <protection locked="0"/>
    </xf>
    <xf numFmtId="165" fontId="8" fillId="6" borderId="11" xfId="0" applyNumberFormat="1" applyFont="1" applyFill="1" applyBorder="1" applyAlignment="1" applyProtection="1">
      <alignment wrapText="1"/>
      <protection locked="0"/>
    </xf>
    <xf numFmtId="2" fontId="16" fillId="2" borderId="18" xfId="0" applyNumberFormat="1" applyFont="1" applyFill="1" applyBorder="1" applyAlignment="1">
      <alignment horizontal="right" wrapText="1"/>
    </xf>
    <xf numFmtId="49" fontId="14" fillId="0" borderId="11" xfId="0" applyNumberFormat="1" applyFont="1" applyBorder="1" applyAlignment="1">
      <alignment vertical="top" wrapText="1"/>
    </xf>
    <xf numFmtId="0" fontId="7" fillId="0" borderId="0" xfId="0" applyFont="1" applyAlignment="1">
      <alignment wrapText="1"/>
    </xf>
    <xf numFmtId="49" fontId="26" fillId="0" borderId="9" xfId="0" applyNumberFormat="1" applyFont="1" applyFill="1" applyBorder="1" applyAlignment="1">
      <alignment horizontal="center" vertical="top"/>
    </xf>
    <xf numFmtId="0" fontId="26" fillId="0" borderId="9" xfId="0" applyFont="1" applyFill="1" applyBorder="1" applyAlignment="1">
      <alignment horizontal="center" vertical="top"/>
    </xf>
    <xf numFmtId="2" fontId="4" fillId="11" borderId="28" xfId="0" applyNumberFormat="1" applyFont="1" applyFill="1" applyBorder="1" applyAlignment="1">
      <alignment horizontal="right" wrapText="1"/>
    </xf>
    <xf numFmtId="2" fontId="5" fillId="14" borderId="11" xfId="0" applyNumberFormat="1" applyFont="1" applyFill="1" applyBorder="1" applyAlignment="1">
      <alignment horizontal="right" vertical="top" wrapText="1"/>
    </xf>
    <xf numFmtId="2" fontId="7" fillId="14" borderId="11" xfId="0" applyNumberFormat="1" applyFont="1" applyFill="1" applyBorder="1" applyAlignment="1">
      <alignment horizontal="right" vertical="top"/>
    </xf>
    <xf numFmtId="0" fontId="52" fillId="10" borderId="11" xfId="0" applyFont="1" applyFill="1" applyBorder="1"/>
    <xf numFmtId="0" fontId="52" fillId="10" borderId="11" xfId="0" applyFont="1" applyFill="1" applyBorder="1" applyAlignment="1">
      <alignment wrapText="1"/>
    </xf>
    <xf numFmtId="0" fontId="46" fillId="10" borderId="11" xfId="0" applyFont="1" applyFill="1" applyBorder="1" applyAlignment="1">
      <alignment vertical="top" wrapText="1"/>
    </xf>
    <xf numFmtId="0" fontId="47" fillId="10" borderId="10" xfId="0" applyFont="1" applyFill="1" applyBorder="1" applyAlignment="1">
      <alignment wrapText="1"/>
    </xf>
    <xf numFmtId="0" fontId="30" fillId="10" borderId="11" xfId="0" applyFont="1" applyFill="1" applyBorder="1" applyAlignment="1">
      <alignment horizontal="left" vertical="top" wrapText="1"/>
    </xf>
    <xf numFmtId="0" fontId="52" fillId="10" borderId="11" xfId="0" applyFont="1" applyFill="1" applyBorder="1" applyAlignment="1">
      <alignment horizontal="left"/>
    </xf>
    <xf numFmtId="0" fontId="52" fillId="10" borderId="11" xfId="0" applyFont="1" applyFill="1" applyBorder="1" applyAlignment="1">
      <alignment horizontal="left" vertical="center" wrapText="1"/>
    </xf>
    <xf numFmtId="2" fontId="7" fillId="0" borderId="12" xfId="0" applyNumberFormat="1" applyFont="1" applyBorder="1" applyAlignment="1">
      <alignment horizontal="right"/>
    </xf>
    <xf numFmtId="2" fontId="0" fillId="0" borderId="12" xfId="0" applyNumberFormat="1" applyBorder="1" applyAlignment="1">
      <alignment horizontal="right"/>
    </xf>
    <xf numFmtId="0" fontId="3" fillId="0" borderId="11" xfId="0" applyFont="1" applyFill="1" applyBorder="1" applyAlignment="1">
      <alignment wrapText="1"/>
    </xf>
    <xf numFmtId="2" fontId="15" fillId="10" borderId="18" xfId="0" applyNumberFormat="1" applyFont="1" applyFill="1" applyBorder="1" applyAlignment="1">
      <alignment horizontal="right" wrapText="1"/>
    </xf>
    <xf numFmtId="2" fontId="15" fillId="0" borderId="18" xfId="0" applyNumberFormat="1" applyFont="1" applyFill="1" applyBorder="1" applyAlignment="1">
      <alignment horizontal="right" wrapText="1"/>
    </xf>
    <xf numFmtId="2" fontId="15" fillId="14" borderId="18" xfId="0" applyNumberFormat="1" applyFont="1" applyFill="1" applyBorder="1" applyAlignment="1">
      <alignment horizontal="right" wrapText="1"/>
    </xf>
    <xf numFmtId="2" fontId="0" fillId="10" borderId="11" xfId="0" applyNumberFormat="1" applyFill="1" applyBorder="1"/>
    <xf numFmtId="0" fontId="37" fillId="0" borderId="0" xfId="0" applyFont="1" applyFill="1" applyAlignment="1" applyProtection="1">
      <alignment horizontal="right"/>
      <protection locked="0"/>
    </xf>
    <xf numFmtId="0" fontId="37" fillId="0" borderId="0" xfId="0" applyFont="1" applyFill="1" applyBorder="1" applyAlignment="1" applyProtection="1">
      <alignment horizontal="right"/>
      <protection locked="0"/>
    </xf>
    <xf numFmtId="0" fontId="39" fillId="0" borderId="0" xfId="0" applyFont="1" applyAlignment="1">
      <alignment horizontal="center" wrapText="1"/>
    </xf>
    <xf numFmtId="0" fontId="40" fillId="0" borderId="0" xfId="0" applyFont="1" applyAlignment="1">
      <alignment wrapText="1"/>
    </xf>
    <xf numFmtId="0" fontId="15" fillId="0" borderId="1" xfId="0" applyFont="1" applyBorder="1" applyAlignment="1">
      <alignment horizontal="center"/>
    </xf>
    <xf numFmtId="0" fontId="15" fillId="0" borderId="44" xfId="0" applyFont="1" applyBorder="1" applyAlignment="1">
      <alignment horizontal="center"/>
    </xf>
    <xf numFmtId="0" fontId="15" fillId="0" borderId="45" xfId="0" applyFont="1" applyBorder="1" applyAlignment="1">
      <alignment horizontal="center"/>
    </xf>
    <xf numFmtId="0" fontId="11" fillId="0" borderId="0" xfId="0" applyFont="1" applyAlignment="1">
      <alignment horizontal="center" vertical="top" wrapText="1"/>
    </xf>
    <xf numFmtId="0" fontId="7" fillId="0" borderId="6" xfId="0" applyFont="1" applyBorder="1" applyAlignment="1">
      <alignment horizontal="right"/>
    </xf>
    <xf numFmtId="0" fontId="0" fillId="0" borderId="6" xfId="0" applyBorder="1" applyAlignment="1">
      <alignment horizontal="right"/>
    </xf>
    <xf numFmtId="0" fontId="18" fillId="0" borderId="0" xfId="0" applyFont="1" applyAlignment="1">
      <alignment horizontal="right" vertical="top" wrapText="1"/>
    </xf>
    <xf numFmtId="0" fontId="0" fillId="0" borderId="0" xfId="0" applyAlignment="1"/>
    <xf numFmtId="0" fontId="14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26" xfId="0" applyFont="1" applyBorder="1" applyAlignment="1">
      <alignment horizontal="center"/>
    </xf>
    <xf numFmtId="0" fontId="15" fillId="0" borderId="46" xfId="0" applyFont="1" applyBorder="1" applyAlignment="1">
      <alignment horizontal="center"/>
    </xf>
    <xf numFmtId="0" fontId="10" fillId="0" borderId="0" xfId="0" applyFont="1" applyAlignment="1">
      <alignment horizontal="right" vertical="top" wrapText="1"/>
    </xf>
    <xf numFmtId="0" fontId="17" fillId="0" borderId="0" xfId="0" applyFont="1" applyAlignment="1">
      <alignment horizontal="center" wrapText="1"/>
    </xf>
    <xf numFmtId="0" fontId="15" fillId="0" borderId="47" xfId="0" applyFont="1" applyBorder="1" applyAlignment="1">
      <alignment horizontal="center"/>
    </xf>
    <xf numFmtId="0" fontId="15" fillId="0" borderId="48" xfId="0" applyFont="1" applyBorder="1" applyAlignment="1">
      <alignment horizontal="center"/>
    </xf>
    <xf numFmtId="0" fontId="15" fillId="0" borderId="49" xfId="0" applyFont="1" applyBorder="1" applyAlignment="1">
      <alignment horizontal="center"/>
    </xf>
    <xf numFmtId="0" fontId="15" fillId="0" borderId="50" xfId="0" applyFont="1" applyBorder="1" applyAlignment="1">
      <alignment horizontal="center"/>
    </xf>
    <xf numFmtId="0" fontId="15" fillId="0" borderId="51" xfId="0" applyFont="1" applyBorder="1" applyAlignment="1">
      <alignment horizontal="center"/>
    </xf>
    <xf numFmtId="0" fontId="15" fillId="0" borderId="52" xfId="0" applyFont="1" applyBorder="1" applyAlignment="1">
      <alignment horizontal="center"/>
    </xf>
    <xf numFmtId="0" fontId="15" fillId="0" borderId="53" xfId="0" applyFont="1" applyBorder="1" applyAlignment="1">
      <alignment horizontal="center"/>
    </xf>
    <xf numFmtId="0" fontId="15" fillId="0" borderId="54" xfId="0" applyFont="1" applyBorder="1" applyAlignment="1">
      <alignment horizontal="center"/>
    </xf>
    <xf numFmtId="0" fontId="15" fillId="0" borderId="26" xfId="0" applyFont="1" applyBorder="1" applyAlignment="1">
      <alignment horizontal="center" wrapText="1"/>
    </xf>
    <xf numFmtId="0" fontId="15" fillId="0" borderId="46" xfId="0" applyFont="1" applyBorder="1" applyAlignment="1">
      <alignment horizontal="center" wrapText="1"/>
    </xf>
    <xf numFmtId="0" fontId="3" fillId="0" borderId="11" xfId="0" applyNumberFormat="1" applyFont="1" applyFill="1" applyBorder="1" applyAlignment="1">
      <alignment horizontal="right" vertical="top" wrapText="1"/>
    </xf>
    <xf numFmtId="0" fontId="0" fillId="0" borderId="11" xfId="0" applyBorder="1" applyAlignment="1">
      <alignment horizontal="right"/>
    </xf>
    <xf numFmtId="0" fontId="0" fillId="0" borderId="11" xfId="0" applyBorder="1" applyAlignment="1"/>
    <xf numFmtId="0" fontId="0" fillId="0" borderId="18" xfId="0" applyBorder="1" applyAlignment="1"/>
    <xf numFmtId="0" fontId="9" fillId="0" borderId="11" xfId="0" applyFont="1" applyBorder="1" applyAlignment="1">
      <alignment horizontal="center"/>
    </xf>
    <xf numFmtId="0" fontId="3" fillId="0" borderId="11" xfId="0" applyNumberFormat="1" applyFont="1" applyFill="1" applyBorder="1" applyAlignment="1">
      <alignment horizontal="center" vertical="top" wrapText="1"/>
    </xf>
    <xf numFmtId="0" fontId="3" fillId="0" borderId="11" xfId="0" applyNumberFormat="1" applyFont="1" applyFill="1" applyBorder="1" applyAlignment="1">
      <alignment horizontal="center" vertical="top"/>
    </xf>
    <xf numFmtId="0" fontId="4" fillId="0" borderId="11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3" fillId="0" borderId="11" xfId="0" applyFont="1" applyFill="1" applyBorder="1" applyAlignment="1">
      <alignment horizontal="right" vertical="center" wrapText="1"/>
    </xf>
    <xf numFmtId="0" fontId="0" fillId="0" borderId="18" xfId="0" applyBorder="1" applyAlignment="1">
      <alignment horizontal="right"/>
    </xf>
    <xf numFmtId="0" fontId="24" fillId="0" borderId="11" xfId="0" applyFont="1" applyFill="1" applyBorder="1" applyAlignment="1">
      <alignment horizontal="center" vertical="center" wrapText="1"/>
    </xf>
    <xf numFmtId="0" fontId="7" fillId="2" borderId="11" xfId="5" applyFont="1" applyFill="1" applyBorder="1" applyAlignment="1">
      <alignment horizontal="center" vertical="top" wrapText="1"/>
    </xf>
    <xf numFmtId="0" fontId="7" fillId="2" borderId="11" xfId="5" applyFont="1" applyFill="1" applyBorder="1" applyAlignment="1">
      <alignment vertical="top" wrapText="1"/>
    </xf>
    <xf numFmtId="164" fontId="5" fillId="2" borderId="12" xfId="5" applyNumberFormat="1" applyFont="1" applyFill="1" applyBorder="1" applyAlignment="1">
      <alignment horizontal="right" vertical="top"/>
    </xf>
    <xf numFmtId="164" fontId="5" fillId="2" borderId="9" xfId="5" applyNumberFormat="1" applyFont="1" applyFill="1" applyBorder="1" applyAlignment="1">
      <alignment horizontal="right" vertical="top"/>
    </xf>
    <xf numFmtId="164" fontId="7" fillId="2" borderId="12" xfId="5" applyNumberFormat="1" applyFont="1" applyFill="1" applyBorder="1" applyAlignment="1">
      <alignment horizontal="right" vertical="top"/>
    </xf>
    <xf numFmtId="164" fontId="7" fillId="2" borderId="9" xfId="5" applyNumberFormat="1" applyFont="1" applyFill="1" applyBorder="1" applyAlignment="1">
      <alignment horizontal="right" vertical="top"/>
    </xf>
    <xf numFmtId="164" fontId="5" fillId="2" borderId="12" xfId="5" applyNumberFormat="1" applyFont="1" applyFill="1" applyBorder="1" applyAlignment="1">
      <alignment vertical="top"/>
    </xf>
    <xf numFmtId="164" fontId="5" fillId="2" borderId="9" xfId="5" applyNumberFormat="1" applyFont="1" applyFill="1" applyBorder="1" applyAlignment="1">
      <alignment vertical="top"/>
    </xf>
    <xf numFmtId="0" fontId="7" fillId="0" borderId="0" xfId="0" applyFont="1" applyAlignment="1">
      <alignment horizontal="right"/>
    </xf>
    <xf numFmtId="0" fontId="7" fillId="0" borderId="0" xfId="0" applyFont="1" applyFill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2" xfId="5" applyFont="1" applyBorder="1" applyAlignment="1">
      <alignment horizontal="center" vertical="center"/>
    </xf>
    <xf numFmtId="0" fontId="1" fillId="0" borderId="55" xfId="5" applyFont="1" applyBorder="1" applyAlignment="1">
      <alignment horizontal="center" vertical="center"/>
    </xf>
    <xf numFmtId="0" fontId="1" fillId="0" borderId="9" xfId="5" applyFont="1" applyBorder="1" applyAlignment="1">
      <alignment horizontal="center" vertical="center"/>
    </xf>
    <xf numFmtId="0" fontId="1" fillId="0" borderId="12" xfId="5" applyFont="1" applyBorder="1" applyAlignment="1">
      <alignment horizontal="center" vertical="center" wrapText="1"/>
    </xf>
    <xf numFmtId="0" fontId="1" fillId="0" borderId="55" xfId="5" applyFont="1" applyBorder="1" applyAlignment="1">
      <alignment horizontal="center" vertical="center" wrapText="1"/>
    </xf>
    <xf numFmtId="0" fontId="1" fillId="0" borderId="9" xfId="5" applyFont="1" applyBorder="1" applyAlignment="1">
      <alignment horizontal="center" vertical="center" wrapText="1"/>
    </xf>
    <xf numFmtId="0" fontId="1" fillId="0" borderId="28" xfId="5" applyFont="1" applyBorder="1" applyAlignment="1">
      <alignment horizontal="center"/>
    </xf>
    <xf numFmtId="0" fontId="1" fillId="0" borderId="34" xfId="5" applyFont="1" applyBorder="1" applyAlignment="1">
      <alignment horizontal="center"/>
    </xf>
    <xf numFmtId="0" fontId="1" fillId="0" borderId="25" xfId="5" applyFont="1" applyBorder="1" applyAlignment="1">
      <alignment horizontal="center"/>
    </xf>
    <xf numFmtId="0" fontId="1" fillId="0" borderId="22" xfId="5" applyFont="1" applyBorder="1" applyAlignment="1">
      <alignment horizontal="center"/>
    </xf>
    <xf numFmtId="0" fontId="1" fillId="0" borderId="36" xfId="5" applyFont="1" applyBorder="1" applyAlignment="1">
      <alignment horizontal="center"/>
    </xf>
    <xf numFmtId="0" fontId="1" fillId="0" borderId="29" xfId="5" applyFont="1" applyBorder="1" applyAlignment="1">
      <alignment horizontal="center"/>
    </xf>
    <xf numFmtId="0" fontId="3" fillId="0" borderId="11" xfId="4" applyFont="1" applyBorder="1" applyAlignment="1">
      <alignment wrapText="1"/>
    </xf>
    <xf numFmtId="0" fontId="3" fillId="0" borderId="11" xfId="4" applyFont="1" applyBorder="1" applyAlignment="1">
      <alignment vertical="justify" wrapText="1"/>
    </xf>
    <xf numFmtId="0" fontId="8" fillId="0" borderId="11" xfId="4" applyFont="1" applyBorder="1" applyAlignment="1">
      <alignment horizontal="left" wrapText="1"/>
    </xf>
    <xf numFmtId="0" fontId="3" fillId="0" borderId="18" xfId="4" applyFont="1" applyBorder="1" applyAlignment="1">
      <alignment vertical="justify" wrapText="1"/>
    </xf>
    <xf numFmtId="0" fontId="3" fillId="0" borderId="35" xfId="4" applyFont="1" applyBorder="1" applyAlignment="1">
      <alignment vertical="justify" wrapText="1"/>
    </xf>
    <xf numFmtId="0" fontId="3" fillId="0" borderId="30" xfId="4" applyFont="1" applyBorder="1" applyAlignment="1">
      <alignment vertical="justify" wrapText="1"/>
    </xf>
    <xf numFmtId="0" fontId="8" fillId="0" borderId="0" xfId="0" applyFont="1" applyAlignment="1">
      <alignment horizontal="center" vertical="center" wrapText="1"/>
    </xf>
    <xf numFmtId="0" fontId="3" fillId="0" borderId="36" xfId="0" applyFont="1" applyBorder="1" applyAlignment="1">
      <alignment horizontal="left" indent="5"/>
    </xf>
    <xf numFmtId="0" fontId="0" fillId="0" borderId="36" xfId="0" applyBorder="1" applyAlignment="1">
      <alignment horizontal="left" indent="5"/>
    </xf>
    <xf numFmtId="0" fontId="8" fillId="0" borderId="11" xfId="4" applyFont="1" applyBorder="1" applyAlignment="1">
      <alignment horizontal="center" vertical="center" wrapText="1"/>
    </xf>
    <xf numFmtId="0" fontId="8" fillId="0" borderId="11" xfId="4" applyFont="1" applyBorder="1" applyAlignment="1">
      <alignment horizontal="center" vertical="center"/>
    </xf>
    <xf numFmtId="0" fontId="8" fillId="0" borderId="28" xfId="4" applyFont="1" applyBorder="1" applyAlignment="1">
      <alignment horizontal="center" wrapText="1"/>
    </xf>
    <xf numFmtId="0" fontId="8" fillId="0" borderId="34" xfId="4" applyFont="1" applyBorder="1" applyAlignment="1">
      <alignment horizontal="center" wrapText="1"/>
    </xf>
    <xf numFmtId="0" fontId="8" fillId="0" borderId="25" xfId="4" applyFont="1" applyBorder="1" applyAlignment="1">
      <alignment horizontal="center" wrapText="1"/>
    </xf>
    <xf numFmtId="0" fontId="3" fillId="0" borderId="0" xfId="0" applyFont="1" applyAlignment="1">
      <alignment horizontal="right"/>
    </xf>
    <xf numFmtId="0" fontId="3" fillId="0" borderId="0" xfId="0" applyFont="1" applyFill="1" applyAlignment="1">
      <alignment horizontal="right"/>
    </xf>
  </cellXfs>
  <cellStyles count="6">
    <cellStyle name="xl32" xfId="1"/>
    <cellStyle name="Обычный" xfId="0" builtinId="0"/>
    <cellStyle name="Обычный 2 2" xfId="2"/>
    <cellStyle name="Обычный 3" xfId="3"/>
    <cellStyle name="Обычный_Заимствоания (2014)" xfId="4"/>
    <cellStyle name="Обычный_Источники(2013)" xfId="5"/>
  </cellStyles>
  <dxfs count="336">
    <dxf>
      <fill>
        <patternFill>
          <bgColor rgb="FFFFFF00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rgb="FFFFFF00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rgb="FFFFFF00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H/Downloads/&#1055;&#1088;&#1080;&#1083;&#1086;&#1078;&#1077;&#1085;&#1080;&#1103;%205-6%20(&#1080;&#1089;&#1090;&#1086;&#1095;&#1085;&#1080;&#1082;&#1080;%20&#1080;%20&#1079;&#1072;&#1080;&#1084;&#1089;&#1090;&#1074;&#1086;&#1074;&#1072;&#1085;&#1080;&#1103;)&#1041;&#1072;&#107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5"/>
      <sheetName val="Приложение 6"/>
    </sheetNames>
    <sheetDataSet>
      <sheetData sheetId="0">
        <row r="19">
          <cell r="C19">
            <v>-128.5</v>
          </cell>
          <cell r="D19">
            <v>-192.7</v>
          </cell>
          <cell r="E19">
            <v>-257</v>
          </cell>
        </row>
        <row r="24">
          <cell r="C24">
            <v>-128.5</v>
          </cell>
          <cell r="D24">
            <v>-192.7</v>
          </cell>
          <cell r="E24">
            <v>-257</v>
          </cell>
        </row>
        <row r="53">
          <cell r="C53">
            <v>0</v>
          </cell>
          <cell r="D53">
            <v>0</v>
          </cell>
          <cell r="E53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7"/>
  <sheetViews>
    <sheetView workbookViewId="0">
      <selection activeCell="B4" sqref="B4:E4"/>
    </sheetView>
  </sheetViews>
  <sheetFormatPr defaultRowHeight="12.75"/>
  <cols>
    <col min="1" max="1" width="28.5703125" customWidth="1"/>
    <col min="2" max="2" width="63" customWidth="1"/>
    <col min="3" max="3" width="9.42578125" customWidth="1"/>
    <col min="4" max="4" width="10" customWidth="1"/>
    <col min="5" max="5" width="9.140625" customWidth="1"/>
  </cols>
  <sheetData>
    <row r="1" spans="1:5" ht="18.75">
      <c r="A1" s="344"/>
      <c r="B1" s="521" t="s">
        <v>185</v>
      </c>
      <c r="C1" s="521"/>
      <c r="D1" s="521"/>
      <c r="E1" s="521"/>
    </row>
    <row r="2" spans="1:5" ht="18.75">
      <c r="A2" s="345"/>
      <c r="B2" s="521" t="s">
        <v>186</v>
      </c>
      <c r="C2" s="521"/>
      <c r="D2" s="521"/>
      <c r="E2" s="521"/>
    </row>
    <row r="3" spans="1:5" ht="18.75">
      <c r="A3" s="344"/>
      <c r="B3" s="521" t="s">
        <v>115</v>
      </c>
      <c r="C3" s="521"/>
      <c r="D3" s="521"/>
      <c r="E3" s="521"/>
    </row>
    <row r="4" spans="1:5" ht="18.75">
      <c r="A4" s="344"/>
      <c r="B4" s="522" t="s">
        <v>350</v>
      </c>
      <c r="C4" s="522"/>
      <c r="D4" s="522"/>
      <c r="E4" s="522"/>
    </row>
    <row r="5" spans="1:5" ht="18.75">
      <c r="A5" s="344"/>
      <c r="B5" s="346"/>
      <c r="C5" s="346"/>
      <c r="D5" s="346"/>
      <c r="E5" s="346"/>
    </row>
    <row r="6" spans="1:5">
      <c r="A6" s="523" t="s">
        <v>344</v>
      </c>
      <c r="B6" s="523"/>
      <c r="C6" s="523"/>
      <c r="D6" s="523"/>
      <c r="E6" s="523"/>
    </row>
    <row r="7" spans="1:5">
      <c r="A7" s="524"/>
      <c r="B7" s="524"/>
      <c r="C7" s="524"/>
      <c r="D7" s="524"/>
      <c r="E7" s="524"/>
    </row>
    <row r="8" spans="1:5" ht="70.5" customHeight="1">
      <c r="A8" s="347" t="s">
        <v>187</v>
      </c>
      <c r="B8" s="347" t="s">
        <v>188</v>
      </c>
      <c r="C8" s="347" t="s">
        <v>189</v>
      </c>
      <c r="D8" s="347" t="s">
        <v>190</v>
      </c>
      <c r="E8" s="347" t="s">
        <v>345</v>
      </c>
    </row>
    <row r="9" spans="1:5" ht="15.75">
      <c r="A9" s="348">
        <v>1</v>
      </c>
      <c r="B9" s="348">
        <v>2</v>
      </c>
      <c r="C9" s="348"/>
      <c r="D9" s="348"/>
      <c r="E9" s="348"/>
    </row>
    <row r="10" spans="1:5" ht="26.25" customHeight="1">
      <c r="A10" s="349" t="s">
        <v>191</v>
      </c>
      <c r="B10" s="349" t="s">
        <v>192</v>
      </c>
      <c r="C10" s="349">
        <f>C11+C16</f>
        <v>1345.9</v>
      </c>
      <c r="D10" s="349">
        <f>D11+D16</f>
        <v>1332.6000000000001</v>
      </c>
      <c r="E10" s="349">
        <f>E11+E16</f>
        <v>1332.1000000000001</v>
      </c>
    </row>
    <row r="11" spans="1:5" ht="18.75" customHeight="1">
      <c r="A11" s="350" t="s">
        <v>193</v>
      </c>
      <c r="B11" s="350" t="s">
        <v>194</v>
      </c>
      <c r="C11" s="350">
        <f>C12+C13+C14+C15</f>
        <v>1252.6000000000001</v>
      </c>
      <c r="D11" s="350">
        <f>D12+D13+D14+D15</f>
        <v>1235.6000000000001</v>
      </c>
      <c r="E11" s="350">
        <f>E12+E13+E14+E15</f>
        <v>1231.2</v>
      </c>
    </row>
    <row r="12" spans="1:5" ht="21" customHeight="1">
      <c r="A12" s="351" t="s">
        <v>195</v>
      </c>
      <c r="B12" s="352" t="s">
        <v>196</v>
      </c>
      <c r="C12" s="352">
        <v>89.1</v>
      </c>
      <c r="D12" s="352">
        <v>97</v>
      </c>
      <c r="E12" s="352">
        <v>104.7</v>
      </c>
    </row>
    <row r="13" spans="1:5" ht="18.75" customHeight="1">
      <c r="A13" s="351" t="s">
        <v>197</v>
      </c>
      <c r="B13" s="352" t="s">
        <v>198</v>
      </c>
      <c r="C13" s="352">
        <v>1069.9000000000001</v>
      </c>
      <c r="D13" s="352">
        <v>1061.8</v>
      </c>
      <c r="E13" s="352">
        <v>1049.5999999999999</v>
      </c>
    </row>
    <row r="14" spans="1:5" ht="18.75" customHeight="1">
      <c r="A14" s="351" t="s">
        <v>199</v>
      </c>
      <c r="B14" s="352" t="s">
        <v>200</v>
      </c>
      <c r="C14" s="352">
        <v>74.2</v>
      </c>
      <c r="D14" s="352">
        <v>74.400000000000006</v>
      </c>
      <c r="E14" s="352">
        <v>74.400000000000006</v>
      </c>
    </row>
    <row r="15" spans="1:5" ht="21.75" customHeight="1">
      <c r="A15" s="351" t="s">
        <v>201</v>
      </c>
      <c r="B15" s="353" t="s">
        <v>202</v>
      </c>
      <c r="C15" s="352">
        <v>19.399999999999999</v>
      </c>
      <c r="D15" s="352">
        <v>2.4</v>
      </c>
      <c r="E15" s="352">
        <v>2.5</v>
      </c>
    </row>
    <row r="16" spans="1:5" ht="24.75" customHeight="1">
      <c r="A16" s="354" t="s">
        <v>203</v>
      </c>
      <c r="B16" s="355" t="s">
        <v>204</v>
      </c>
      <c r="C16" s="356">
        <f>C17+C18+C19</f>
        <v>93.3</v>
      </c>
      <c r="D16" s="356">
        <f>D17</f>
        <v>97</v>
      </c>
      <c r="E16" s="356">
        <f>E17</f>
        <v>100.9</v>
      </c>
    </row>
    <row r="17" spans="1:5" ht="26.25" customHeight="1">
      <c r="A17" s="351" t="s">
        <v>205</v>
      </c>
      <c r="B17" s="352" t="s">
        <v>206</v>
      </c>
      <c r="C17" s="352">
        <v>93.3</v>
      </c>
      <c r="D17" s="352">
        <v>97</v>
      </c>
      <c r="E17" s="352">
        <v>100.9</v>
      </c>
    </row>
    <row r="18" spans="1:5" ht="75" customHeight="1">
      <c r="A18" s="357" t="s">
        <v>207</v>
      </c>
      <c r="B18" s="352" t="s">
        <v>208</v>
      </c>
      <c r="C18" s="352"/>
      <c r="D18" s="352"/>
      <c r="E18" s="352"/>
    </row>
    <row r="19" spans="1:5" ht="30" customHeight="1">
      <c r="A19" s="357" t="s">
        <v>209</v>
      </c>
      <c r="B19" s="352" t="s">
        <v>210</v>
      </c>
      <c r="C19" s="516"/>
      <c r="D19" s="352"/>
      <c r="E19" s="352"/>
    </row>
    <row r="20" spans="1:5" ht="53.25" customHeight="1">
      <c r="A20" s="358" t="s">
        <v>211</v>
      </c>
      <c r="B20" s="359" t="s">
        <v>212</v>
      </c>
      <c r="C20" s="360">
        <f>C21+C24+C27+C33+C34</f>
        <v>4237.7000000000007</v>
      </c>
      <c r="D20" s="498">
        <f>D21+D24+D27+D33</f>
        <v>3103.8</v>
      </c>
      <c r="E20" s="360">
        <f>E21+E24+E27+E33</f>
        <v>3125.2</v>
      </c>
    </row>
    <row r="21" spans="1:5" ht="42" customHeight="1">
      <c r="A21" s="361" t="s">
        <v>213</v>
      </c>
      <c r="B21" s="362" t="s">
        <v>214</v>
      </c>
      <c r="C21" s="362">
        <f>C22+C23</f>
        <v>824.6</v>
      </c>
      <c r="D21" s="362">
        <f>D22</f>
        <v>676.9</v>
      </c>
      <c r="E21" s="362">
        <f>E22</f>
        <v>684.1</v>
      </c>
    </row>
    <row r="22" spans="1:5" ht="33.75" customHeight="1">
      <c r="A22" s="363" t="s">
        <v>215</v>
      </c>
      <c r="B22" s="364" t="s">
        <v>216</v>
      </c>
      <c r="C22" s="364">
        <v>824.6</v>
      </c>
      <c r="D22" s="364">
        <v>676.9</v>
      </c>
      <c r="E22" s="364">
        <v>684.1</v>
      </c>
    </row>
    <row r="23" spans="1:5" ht="46.5" customHeight="1">
      <c r="A23" s="365" t="s">
        <v>217</v>
      </c>
      <c r="B23" s="364" t="s">
        <v>218</v>
      </c>
      <c r="C23" s="364"/>
      <c r="D23" s="364"/>
      <c r="E23" s="364"/>
    </row>
    <row r="24" spans="1:5" ht="57" customHeight="1">
      <c r="A24" s="366" t="s">
        <v>219</v>
      </c>
      <c r="B24" s="367" t="s">
        <v>220</v>
      </c>
      <c r="C24" s="367">
        <f>C26+C25</f>
        <v>1200.3</v>
      </c>
      <c r="D24" s="367">
        <f>D26</f>
        <v>200.3</v>
      </c>
      <c r="E24" s="367">
        <f>E26</f>
        <v>200.3</v>
      </c>
    </row>
    <row r="25" spans="1:5" ht="54" customHeight="1">
      <c r="A25" s="368" t="s">
        <v>221</v>
      </c>
      <c r="B25" s="369" t="s">
        <v>222</v>
      </c>
      <c r="C25" s="369">
        <v>1000</v>
      </c>
      <c r="D25" s="369"/>
      <c r="E25" s="369"/>
    </row>
    <row r="26" spans="1:5" ht="31.5" customHeight="1">
      <c r="A26" s="365" t="s">
        <v>223</v>
      </c>
      <c r="B26" s="364" t="s">
        <v>224</v>
      </c>
      <c r="C26" s="364">
        <v>200.3</v>
      </c>
      <c r="D26" s="364">
        <v>200.3</v>
      </c>
      <c r="E26" s="364">
        <v>200.3</v>
      </c>
    </row>
    <row r="27" spans="1:5" ht="37.5" customHeight="1">
      <c r="A27" s="370" t="s">
        <v>225</v>
      </c>
      <c r="B27" s="371" t="s">
        <v>226</v>
      </c>
      <c r="C27" s="372">
        <f>C28+C30</f>
        <v>132.80000000000001</v>
      </c>
      <c r="D27" s="372">
        <f>D28+D30</f>
        <v>146.6</v>
      </c>
      <c r="E27" s="372">
        <f>E28+E30</f>
        <v>160.80000000000001</v>
      </c>
    </row>
    <row r="28" spans="1:5" ht="93" customHeight="1">
      <c r="A28" s="373" t="s">
        <v>227</v>
      </c>
      <c r="B28" s="364" t="s">
        <v>228</v>
      </c>
      <c r="C28" s="374">
        <f>C29</f>
        <v>131.9</v>
      </c>
      <c r="D28" s="374">
        <f>D29</f>
        <v>145.69999999999999</v>
      </c>
      <c r="E28" s="374">
        <f>E29</f>
        <v>159.80000000000001</v>
      </c>
    </row>
    <row r="29" spans="1:5" ht="86.25" customHeight="1">
      <c r="A29" s="365" t="s">
        <v>229</v>
      </c>
      <c r="B29" s="364" t="s">
        <v>228</v>
      </c>
      <c r="C29" s="375">
        <v>131.9</v>
      </c>
      <c r="D29" s="364">
        <v>145.69999999999999</v>
      </c>
      <c r="E29" s="364">
        <v>159.80000000000001</v>
      </c>
    </row>
    <row r="30" spans="1:5" ht="50.25" customHeight="1">
      <c r="A30" s="373" t="s">
        <v>230</v>
      </c>
      <c r="B30" s="376" t="s">
        <v>231</v>
      </c>
      <c r="C30" s="374">
        <f>C31</f>
        <v>0.9</v>
      </c>
      <c r="D30" s="374">
        <f>D31</f>
        <v>0.9</v>
      </c>
      <c r="E30" s="374">
        <f>E31</f>
        <v>1</v>
      </c>
    </row>
    <row r="31" spans="1:5" ht="46.5" customHeight="1">
      <c r="A31" s="365" t="s">
        <v>232</v>
      </c>
      <c r="B31" s="364" t="s">
        <v>233</v>
      </c>
      <c r="C31" s="364">
        <v>0.9</v>
      </c>
      <c r="D31" s="364">
        <v>0.9</v>
      </c>
      <c r="E31" s="364">
        <v>1</v>
      </c>
    </row>
    <row r="32" spans="1:5" ht="48.75" customHeight="1">
      <c r="A32" s="365" t="s">
        <v>234</v>
      </c>
      <c r="B32" s="364" t="s">
        <v>235</v>
      </c>
      <c r="C32" s="364"/>
      <c r="D32" s="364"/>
      <c r="E32" s="364"/>
    </row>
    <row r="33" spans="1:5" ht="30.75" customHeight="1">
      <c r="A33" s="377" t="s">
        <v>236</v>
      </c>
      <c r="B33" s="378" t="s">
        <v>237</v>
      </c>
      <c r="C33" s="378">
        <f>SUM(C35:C35+C36)</f>
        <v>2080</v>
      </c>
      <c r="D33" s="378">
        <f>SUM(D35:D35)</f>
        <v>2080</v>
      </c>
      <c r="E33" s="378">
        <f>SUM(E35+I34)</f>
        <v>2080</v>
      </c>
    </row>
    <row r="34" spans="1:5" ht="83.25" customHeight="1">
      <c r="A34" s="377" t="s">
        <v>238</v>
      </c>
      <c r="B34" s="378" t="s">
        <v>239</v>
      </c>
      <c r="C34" s="378"/>
      <c r="D34" s="378"/>
      <c r="E34" s="378"/>
    </row>
    <row r="35" spans="1:5" ht="65.25" customHeight="1">
      <c r="A35" s="368" t="s">
        <v>240</v>
      </c>
      <c r="B35" s="369" t="s">
        <v>241</v>
      </c>
      <c r="C35" s="364">
        <v>2080</v>
      </c>
      <c r="D35" s="364">
        <v>2080</v>
      </c>
      <c r="E35" s="364">
        <v>2080</v>
      </c>
    </row>
    <row r="36" spans="1:5" ht="34.5" customHeight="1">
      <c r="A36" s="368" t="s">
        <v>242</v>
      </c>
      <c r="B36" s="369" t="s">
        <v>243</v>
      </c>
      <c r="C36" s="364"/>
      <c r="D36" s="364"/>
      <c r="E36" s="364"/>
    </row>
    <row r="37" spans="1:5" ht="16.5">
      <c r="A37" s="358" t="s">
        <v>244</v>
      </c>
      <c r="B37" s="359"/>
      <c r="C37" s="360">
        <f>C20+C10</f>
        <v>5583.6</v>
      </c>
      <c r="D37" s="359">
        <f>D10+D20</f>
        <v>4436.4000000000005</v>
      </c>
      <c r="E37" s="497">
        <f>E10+E20</f>
        <v>4457.3</v>
      </c>
    </row>
  </sheetData>
  <mergeCells count="5">
    <mergeCell ref="B1:E1"/>
    <mergeCell ref="B2:E2"/>
    <mergeCell ref="B3:E3"/>
    <mergeCell ref="B4:E4"/>
    <mergeCell ref="A6:E7"/>
  </mergeCells>
  <pageMargins left="0.70866141732283472" right="0.70866141732283472" top="0.74803149606299213" bottom="0.74803149606299213" header="0.31496062992125984" footer="0.31496062992125984"/>
  <pageSetup paperSize="9"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88"/>
  <sheetViews>
    <sheetView view="pageBreakPreview" zoomScaleSheetLayoutView="100" workbookViewId="0">
      <selection activeCell="B2" sqref="B2:L2"/>
    </sheetView>
  </sheetViews>
  <sheetFormatPr defaultRowHeight="12.75"/>
  <cols>
    <col min="1" max="1" width="73.140625" customWidth="1"/>
    <col min="2" max="2" width="4.85546875" customWidth="1"/>
    <col min="3" max="3" width="5.5703125" customWidth="1"/>
    <col min="4" max="4" width="5.28515625" customWidth="1"/>
    <col min="5" max="5" width="5" customWidth="1"/>
    <col min="6" max="6" width="6.28515625" customWidth="1"/>
    <col min="7" max="7" width="6.5703125" customWidth="1"/>
    <col min="8" max="8" width="5" customWidth="1"/>
    <col min="9" max="9" width="14.140625" customWidth="1"/>
    <col min="10" max="10" width="2.85546875" hidden="1" customWidth="1"/>
    <col min="11" max="12" width="10.28515625" bestFit="1" customWidth="1"/>
  </cols>
  <sheetData>
    <row r="1" spans="1:12" ht="75.75" customHeight="1">
      <c r="A1" s="4"/>
      <c r="B1" s="531" t="s">
        <v>117</v>
      </c>
      <c r="C1" s="531"/>
      <c r="D1" s="531"/>
      <c r="E1" s="531"/>
      <c r="F1" s="531"/>
      <c r="G1" s="531"/>
      <c r="H1" s="531"/>
      <c r="I1" s="531"/>
      <c r="J1" s="532"/>
      <c r="K1" s="532"/>
      <c r="L1" s="532"/>
    </row>
    <row r="2" spans="1:12" ht="17.25" customHeight="1">
      <c r="A2" s="4"/>
      <c r="B2" s="531" t="s">
        <v>351</v>
      </c>
      <c r="C2" s="531"/>
      <c r="D2" s="531"/>
      <c r="E2" s="531"/>
      <c r="F2" s="531"/>
      <c r="G2" s="531"/>
      <c r="H2" s="531"/>
      <c r="I2" s="531"/>
      <c r="J2" s="532"/>
      <c r="K2" s="532"/>
      <c r="L2" s="532"/>
    </row>
    <row r="3" spans="1:12" ht="13.5" customHeight="1">
      <c r="A3" s="4"/>
      <c r="B3" s="528"/>
      <c r="C3" s="528"/>
      <c r="D3" s="528"/>
      <c r="E3" s="528"/>
      <c r="F3" s="528"/>
      <c r="G3" s="528"/>
      <c r="H3" s="528"/>
      <c r="I3" s="528"/>
    </row>
    <row r="4" spans="1:12" ht="55.5" customHeight="1">
      <c r="A4" s="533" t="s">
        <v>346</v>
      </c>
      <c r="B4" s="534"/>
      <c r="C4" s="534"/>
      <c r="D4" s="534"/>
      <c r="E4" s="534"/>
      <c r="F4" s="534"/>
      <c r="G4" s="534"/>
      <c r="H4" s="534"/>
      <c r="I4" s="534"/>
      <c r="J4" s="532"/>
      <c r="K4" s="532"/>
      <c r="L4" s="532"/>
    </row>
    <row r="5" spans="1:12" ht="13.5" thickBot="1">
      <c r="A5" s="3"/>
      <c r="B5" s="3"/>
      <c r="C5" s="3"/>
      <c r="D5" s="3"/>
      <c r="E5" s="3"/>
      <c r="F5" s="3"/>
      <c r="G5" s="3"/>
      <c r="H5" s="3"/>
      <c r="I5" s="3"/>
      <c r="K5" s="529" t="s">
        <v>58</v>
      </c>
      <c r="L5" s="530"/>
    </row>
    <row r="6" spans="1:12" ht="13.5" thickBot="1">
      <c r="A6" s="5"/>
      <c r="B6" s="6" t="s">
        <v>49</v>
      </c>
      <c r="C6" s="7" t="s">
        <v>50</v>
      </c>
      <c r="D6" s="525" t="s">
        <v>22</v>
      </c>
      <c r="E6" s="526"/>
      <c r="F6" s="526"/>
      <c r="G6" s="527"/>
      <c r="H6" s="7" t="s">
        <v>29</v>
      </c>
      <c r="I6" s="82">
        <v>2024</v>
      </c>
      <c r="J6" s="82">
        <v>2025</v>
      </c>
      <c r="K6" s="82">
        <v>2025</v>
      </c>
      <c r="L6" s="82">
        <v>2026</v>
      </c>
    </row>
    <row r="7" spans="1:12" ht="13.5" thickBot="1">
      <c r="A7" s="8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83">
        <v>9</v>
      </c>
      <c r="K7" s="78"/>
      <c r="L7" s="78"/>
    </row>
    <row r="8" spans="1:12">
      <c r="A8" s="48" t="s">
        <v>31</v>
      </c>
      <c r="B8" s="12"/>
      <c r="C8" s="12"/>
      <c r="D8" s="12"/>
      <c r="E8" s="12"/>
      <c r="F8" s="12"/>
      <c r="G8" s="12"/>
      <c r="H8" s="12"/>
      <c r="I8" s="99">
        <f>I9</f>
        <v>5390.9000000000005</v>
      </c>
      <c r="J8" s="99">
        <f>J9</f>
        <v>3</v>
      </c>
      <c r="K8" s="99">
        <f>K9</f>
        <v>4179.4000000000005</v>
      </c>
      <c r="L8" s="99">
        <f>L9</f>
        <v>4136.1000000000004</v>
      </c>
    </row>
    <row r="9" spans="1:12">
      <c r="A9" s="87" t="s">
        <v>77</v>
      </c>
      <c r="B9" s="57"/>
      <c r="C9" s="57"/>
      <c r="D9" s="57"/>
      <c r="E9" s="57"/>
      <c r="F9" s="57"/>
      <c r="G9" s="57"/>
      <c r="H9" s="107"/>
      <c r="I9" s="169">
        <f>I10+I85+I97+I109+I117+I159+I167</f>
        <v>5390.9000000000005</v>
      </c>
      <c r="J9" s="169">
        <f>J10+J85+J97+J109+J117+J159+J167+J33</f>
        <v>3</v>
      </c>
      <c r="K9" s="169">
        <f>K10+K85+K97+K109+K117+K159+K167</f>
        <v>4179.4000000000005</v>
      </c>
      <c r="L9" s="169">
        <f>L10+L85+L97+L109+L117+L159+L167</f>
        <v>4136.1000000000004</v>
      </c>
    </row>
    <row r="10" spans="1:12">
      <c r="A10" s="88" t="s">
        <v>40</v>
      </c>
      <c r="B10" s="53" t="s">
        <v>26</v>
      </c>
      <c r="C10" s="51"/>
      <c r="D10" s="51"/>
      <c r="E10" s="51"/>
      <c r="F10" s="51"/>
      <c r="G10" s="51"/>
      <c r="H10" s="109"/>
      <c r="I10" s="166">
        <f>I11+I24+I66+I71+I77</f>
        <v>2776.3</v>
      </c>
      <c r="J10" s="166">
        <f>J11+J24+J70</f>
        <v>1</v>
      </c>
      <c r="K10" s="166">
        <f>K11+K24+K66+K71+K77</f>
        <v>1365.4</v>
      </c>
      <c r="L10" s="166">
        <f>L11+L24+L66+L71+L77</f>
        <v>1300.3</v>
      </c>
    </row>
    <row r="11" spans="1:12" ht="25.5">
      <c r="A11" s="52" t="s">
        <v>9</v>
      </c>
      <c r="B11" s="51" t="s">
        <v>26</v>
      </c>
      <c r="C11" s="51" t="s">
        <v>35</v>
      </c>
      <c r="D11" s="51"/>
      <c r="E11" s="51"/>
      <c r="F11" s="51"/>
      <c r="G11" s="51"/>
      <c r="H11" s="109"/>
      <c r="I11" s="467">
        <f>I12</f>
        <v>483</v>
      </c>
      <c r="J11" s="467">
        <f t="shared" ref="J11:L12" si="0">J12</f>
        <v>0</v>
      </c>
      <c r="K11" s="467">
        <f t="shared" si="0"/>
        <v>290</v>
      </c>
      <c r="L11" s="467">
        <f t="shared" si="0"/>
        <v>240</v>
      </c>
    </row>
    <row r="12" spans="1:12">
      <c r="A12" s="54" t="s">
        <v>64</v>
      </c>
      <c r="B12" s="53" t="s">
        <v>26</v>
      </c>
      <c r="C12" s="51" t="s">
        <v>35</v>
      </c>
      <c r="D12" s="53" t="s">
        <v>66</v>
      </c>
      <c r="E12" s="53"/>
      <c r="F12" s="53"/>
      <c r="G12" s="53"/>
      <c r="H12" s="53"/>
      <c r="I12" s="57">
        <f>I13</f>
        <v>483</v>
      </c>
      <c r="J12" s="57">
        <f t="shared" si="0"/>
        <v>0</v>
      </c>
      <c r="K12" s="57">
        <f t="shared" si="0"/>
        <v>290</v>
      </c>
      <c r="L12" s="57">
        <f t="shared" si="0"/>
        <v>240</v>
      </c>
    </row>
    <row r="13" spans="1:12">
      <c r="A13" s="54" t="s">
        <v>65</v>
      </c>
      <c r="B13" s="53" t="s">
        <v>26</v>
      </c>
      <c r="C13" s="53" t="s">
        <v>35</v>
      </c>
      <c r="D13" s="53" t="s">
        <v>66</v>
      </c>
      <c r="E13" s="53" t="s">
        <v>37</v>
      </c>
      <c r="F13" s="53" t="s">
        <v>14</v>
      </c>
      <c r="G13" s="53"/>
      <c r="H13" s="53"/>
      <c r="I13" s="57">
        <f>I14+I19</f>
        <v>483</v>
      </c>
      <c r="J13" s="57">
        <f>J14+J19</f>
        <v>0</v>
      </c>
      <c r="K13" s="57">
        <f>K14+K19</f>
        <v>290</v>
      </c>
      <c r="L13" s="57">
        <f>L14+L19</f>
        <v>240</v>
      </c>
    </row>
    <row r="14" spans="1:12">
      <c r="A14" s="54" t="s">
        <v>85</v>
      </c>
      <c r="B14" s="53" t="s">
        <v>26</v>
      </c>
      <c r="C14" s="53" t="s">
        <v>35</v>
      </c>
      <c r="D14" s="53" t="s">
        <v>66</v>
      </c>
      <c r="E14" s="53" t="s">
        <v>37</v>
      </c>
      <c r="F14" s="53" t="s">
        <v>14</v>
      </c>
      <c r="G14" s="53" t="s">
        <v>10</v>
      </c>
      <c r="H14" s="53"/>
      <c r="I14" s="57">
        <f>I15</f>
        <v>295</v>
      </c>
      <c r="J14" s="57">
        <f>J17+J18</f>
        <v>0</v>
      </c>
      <c r="K14" s="57">
        <f>K17+K18</f>
        <v>290</v>
      </c>
      <c r="L14" s="57">
        <f>L17+L18</f>
        <v>240</v>
      </c>
    </row>
    <row r="15" spans="1:12" ht="36">
      <c r="A15" s="244" t="s">
        <v>135</v>
      </c>
      <c r="B15" s="53" t="s">
        <v>26</v>
      </c>
      <c r="C15" s="53" t="s">
        <v>35</v>
      </c>
      <c r="D15" s="53" t="s">
        <v>66</v>
      </c>
      <c r="E15" s="53" t="s">
        <v>37</v>
      </c>
      <c r="F15" s="53" t="s">
        <v>14</v>
      </c>
      <c r="G15" s="53" t="s">
        <v>10</v>
      </c>
      <c r="H15" s="53" t="s">
        <v>137</v>
      </c>
      <c r="I15" s="57">
        <f>I16</f>
        <v>295</v>
      </c>
      <c r="J15" s="57">
        <f>J16</f>
        <v>0</v>
      </c>
      <c r="K15" s="57">
        <f>K16</f>
        <v>290</v>
      </c>
      <c r="L15" s="57">
        <f>L16</f>
        <v>240</v>
      </c>
    </row>
    <row r="16" spans="1:12">
      <c r="A16" s="238" t="s">
        <v>136</v>
      </c>
      <c r="B16" s="53" t="s">
        <v>26</v>
      </c>
      <c r="C16" s="53" t="s">
        <v>35</v>
      </c>
      <c r="D16" s="53" t="s">
        <v>66</v>
      </c>
      <c r="E16" s="53" t="s">
        <v>37</v>
      </c>
      <c r="F16" s="53" t="s">
        <v>14</v>
      </c>
      <c r="G16" s="53" t="s">
        <v>10</v>
      </c>
      <c r="H16" s="53" t="s">
        <v>152</v>
      </c>
      <c r="I16" s="57">
        <f>I17+I18</f>
        <v>295</v>
      </c>
      <c r="J16" s="57">
        <f>J17+J18</f>
        <v>0</v>
      </c>
      <c r="K16" s="57">
        <f>K17+K18</f>
        <v>290</v>
      </c>
      <c r="L16" s="57">
        <f>L17+L18</f>
        <v>240</v>
      </c>
    </row>
    <row r="17" spans="1:12" ht="25.5">
      <c r="A17" s="54" t="s">
        <v>67</v>
      </c>
      <c r="B17" s="53" t="s">
        <v>26</v>
      </c>
      <c r="C17" s="53" t="s">
        <v>35</v>
      </c>
      <c r="D17" s="53" t="s">
        <v>66</v>
      </c>
      <c r="E17" s="53" t="s">
        <v>37</v>
      </c>
      <c r="F17" s="53" t="s">
        <v>14</v>
      </c>
      <c r="G17" s="53" t="s">
        <v>10</v>
      </c>
      <c r="H17" s="53" t="s">
        <v>2</v>
      </c>
      <c r="I17" s="57">
        <f>'приложение 3'!J18</f>
        <v>227</v>
      </c>
      <c r="J17" s="57"/>
      <c r="K17" s="57">
        <f>'приложение 3'!K18</f>
        <v>250</v>
      </c>
      <c r="L17" s="57">
        <f>'приложение 3'!L18</f>
        <v>200</v>
      </c>
    </row>
    <row r="18" spans="1:12" ht="24">
      <c r="A18" s="29" t="s">
        <v>23</v>
      </c>
      <c r="B18" s="53" t="s">
        <v>26</v>
      </c>
      <c r="C18" s="53" t="s">
        <v>35</v>
      </c>
      <c r="D18" s="53" t="s">
        <v>66</v>
      </c>
      <c r="E18" s="53" t="s">
        <v>37</v>
      </c>
      <c r="F18" s="53" t="s">
        <v>14</v>
      </c>
      <c r="G18" s="53" t="s">
        <v>10</v>
      </c>
      <c r="H18" s="53" t="s">
        <v>11</v>
      </c>
      <c r="I18" s="57">
        <f>'приложение 3'!J19</f>
        <v>68</v>
      </c>
      <c r="J18" s="57"/>
      <c r="K18" s="57">
        <f>'приложение 3'!K19</f>
        <v>40</v>
      </c>
      <c r="L18" s="57">
        <f>'приложение 3'!L19</f>
        <v>40</v>
      </c>
    </row>
    <row r="19" spans="1:12" ht="24">
      <c r="A19" s="29" t="s">
        <v>86</v>
      </c>
      <c r="B19" s="53" t="s">
        <v>26</v>
      </c>
      <c r="C19" s="53" t="s">
        <v>35</v>
      </c>
      <c r="D19" s="53" t="s">
        <v>66</v>
      </c>
      <c r="E19" s="53" t="s">
        <v>37</v>
      </c>
      <c r="F19" s="53" t="s">
        <v>14</v>
      </c>
      <c r="G19" s="53" t="s">
        <v>119</v>
      </c>
      <c r="H19" s="53"/>
      <c r="I19" s="57">
        <f>I22+I23</f>
        <v>188</v>
      </c>
      <c r="J19" s="57">
        <f>J22+J23</f>
        <v>0</v>
      </c>
      <c r="K19" s="57">
        <f>K22+K23</f>
        <v>0</v>
      </c>
      <c r="L19" s="57">
        <f>L22+L23</f>
        <v>0</v>
      </c>
    </row>
    <row r="20" spans="1:12" ht="36">
      <c r="A20" s="244" t="s">
        <v>135</v>
      </c>
      <c r="B20" s="53" t="s">
        <v>26</v>
      </c>
      <c r="C20" s="53" t="s">
        <v>35</v>
      </c>
      <c r="D20" s="53" t="s">
        <v>66</v>
      </c>
      <c r="E20" s="53" t="s">
        <v>37</v>
      </c>
      <c r="F20" s="53" t="s">
        <v>14</v>
      </c>
      <c r="G20" s="53" t="s">
        <v>119</v>
      </c>
      <c r="H20" s="53" t="s">
        <v>137</v>
      </c>
      <c r="I20" s="57">
        <f>I21</f>
        <v>188</v>
      </c>
      <c r="J20" s="57">
        <f>J21</f>
        <v>0</v>
      </c>
      <c r="K20" s="57">
        <f>K21</f>
        <v>0</v>
      </c>
      <c r="L20" s="57">
        <f>L21</f>
        <v>0</v>
      </c>
    </row>
    <row r="21" spans="1:12">
      <c r="A21" s="238" t="s">
        <v>136</v>
      </c>
      <c r="B21" s="53" t="s">
        <v>26</v>
      </c>
      <c r="C21" s="53" t="s">
        <v>35</v>
      </c>
      <c r="D21" s="53" t="s">
        <v>66</v>
      </c>
      <c r="E21" s="53" t="s">
        <v>37</v>
      </c>
      <c r="F21" s="53" t="s">
        <v>14</v>
      </c>
      <c r="G21" s="53" t="s">
        <v>119</v>
      </c>
      <c r="H21" s="53" t="s">
        <v>152</v>
      </c>
      <c r="I21" s="57">
        <f>I22+I23</f>
        <v>188</v>
      </c>
      <c r="J21" s="57">
        <f>J22+J23</f>
        <v>0</v>
      </c>
      <c r="K21" s="57">
        <f>K22+K23</f>
        <v>0</v>
      </c>
      <c r="L21" s="57">
        <f>L22+L23</f>
        <v>0</v>
      </c>
    </row>
    <row r="22" spans="1:12" ht="25.5">
      <c r="A22" s="54" t="s">
        <v>67</v>
      </c>
      <c r="B22" s="53" t="s">
        <v>26</v>
      </c>
      <c r="C22" s="53" t="s">
        <v>35</v>
      </c>
      <c r="D22" s="53" t="s">
        <v>66</v>
      </c>
      <c r="E22" s="53" t="s">
        <v>37</v>
      </c>
      <c r="F22" s="53" t="s">
        <v>14</v>
      </c>
      <c r="G22" s="53" t="s">
        <v>119</v>
      </c>
      <c r="H22" s="53" t="s">
        <v>2</v>
      </c>
      <c r="I22" s="57">
        <f>'приложение 3'!J23</f>
        <v>150</v>
      </c>
      <c r="J22" s="57"/>
      <c r="K22" s="57">
        <f>'приложение 3'!K23</f>
        <v>0</v>
      </c>
      <c r="L22" s="57">
        <f>'приложение 3'!L23</f>
        <v>0</v>
      </c>
    </row>
    <row r="23" spans="1:12" ht="24">
      <c r="A23" s="29" t="s">
        <v>23</v>
      </c>
      <c r="B23" s="53" t="s">
        <v>26</v>
      </c>
      <c r="C23" s="53" t="s">
        <v>35</v>
      </c>
      <c r="D23" s="53" t="s">
        <v>66</v>
      </c>
      <c r="E23" s="53" t="s">
        <v>37</v>
      </c>
      <c r="F23" s="53" t="s">
        <v>14</v>
      </c>
      <c r="G23" s="53" t="s">
        <v>119</v>
      </c>
      <c r="H23" s="53" t="s">
        <v>11</v>
      </c>
      <c r="I23" s="57">
        <f>'приложение 3'!J24</f>
        <v>38</v>
      </c>
      <c r="J23" s="57"/>
      <c r="K23" s="57">
        <f>'приложение 3'!K24</f>
        <v>0</v>
      </c>
      <c r="L23" s="57">
        <f>'приложение 3'!L24</f>
        <v>0</v>
      </c>
    </row>
    <row r="24" spans="1:12" ht="36">
      <c r="A24" s="32" t="s">
        <v>48</v>
      </c>
      <c r="B24" s="19" t="s">
        <v>26</v>
      </c>
      <c r="C24" s="19" t="s">
        <v>33</v>
      </c>
      <c r="D24" s="21"/>
      <c r="E24" s="21"/>
      <c r="F24" s="21"/>
      <c r="G24" s="21"/>
      <c r="H24" s="19"/>
      <c r="I24" s="468">
        <f>I25+I60</f>
        <v>2266.3000000000002</v>
      </c>
      <c r="J24" s="468">
        <f>J25+J60</f>
        <v>0</v>
      </c>
      <c r="K24" s="468">
        <f>K25+K60</f>
        <v>1048.4000000000001</v>
      </c>
      <c r="L24" s="468">
        <f>L25+L60</f>
        <v>1033.3</v>
      </c>
    </row>
    <row r="25" spans="1:12">
      <c r="A25" s="54" t="s">
        <v>64</v>
      </c>
      <c r="B25" s="19" t="s">
        <v>26</v>
      </c>
      <c r="C25" s="19" t="s">
        <v>33</v>
      </c>
      <c r="D25" s="21" t="s">
        <v>66</v>
      </c>
      <c r="E25" s="21"/>
      <c r="F25" s="21"/>
      <c r="G25" s="21"/>
      <c r="H25" s="19"/>
      <c r="I25" s="74">
        <f>I26+I46</f>
        <v>2265.4</v>
      </c>
      <c r="J25" s="74">
        <f>J26+J46</f>
        <v>0</v>
      </c>
      <c r="K25" s="74">
        <f>K26+K46</f>
        <v>1047.5</v>
      </c>
      <c r="L25" s="74">
        <f>L26+L46</f>
        <v>1032.3</v>
      </c>
    </row>
    <row r="26" spans="1:12">
      <c r="A26" s="36" t="s">
        <v>59</v>
      </c>
      <c r="B26" s="21" t="s">
        <v>26</v>
      </c>
      <c r="C26" s="21" t="s">
        <v>33</v>
      </c>
      <c r="D26" s="53" t="s">
        <v>66</v>
      </c>
      <c r="E26" s="53" t="s">
        <v>37</v>
      </c>
      <c r="F26" s="53"/>
      <c r="G26" s="21"/>
      <c r="H26" s="21"/>
      <c r="I26" s="74">
        <f>I27</f>
        <v>1453.4</v>
      </c>
      <c r="J26" s="74">
        <f>J27</f>
        <v>0</v>
      </c>
      <c r="K26" s="74">
        <f>K27</f>
        <v>1047.5</v>
      </c>
      <c r="L26" s="74">
        <f>L27</f>
        <v>1032.3</v>
      </c>
    </row>
    <row r="27" spans="1:12" ht="24">
      <c r="A27" s="36" t="s">
        <v>44</v>
      </c>
      <c r="B27" s="21" t="s">
        <v>26</v>
      </c>
      <c r="C27" s="21" t="s">
        <v>33</v>
      </c>
      <c r="D27" s="53" t="s">
        <v>66</v>
      </c>
      <c r="E27" s="53" t="s">
        <v>37</v>
      </c>
      <c r="F27" s="53" t="s">
        <v>14</v>
      </c>
      <c r="G27" s="21"/>
      <c r="H27" s="19"/>
      <c r="I27" s="74">
        <f>I28+I33</f>
        <v>1453.4</v>
      </c>
      <c r="J27" s="74">
        <f>J31+J32</f>
        <v>0</v>
      </c>
      <c r="K27" s="74">
        <f>K28+K33</f>
        <v>1047.5</v>
      </c>
      <c r="L27" s="74">
        <f>L28+L33</f>
        <v>1032.3</v>
      </c>
    </row>
    <row r="28" spans="1:12">
      <c r="A28" s="244" t="s">
        <v>157</v>
      </c>
      <c r="B28" s="21" t="s">
        <v>26</v>
      </c>
      <c r="C28" s="21" t="s">
        <v>33</v>
      </c>
      <c r="D28" s="53" t="s">
        <v>66</v>
      </c>
      <c r="E28" s="53" t="s">
        <v>37</v>
      </c>
      <c r="F28" s="53" t="s">
        <v>14</v>
      </c>
      <c r="G28" s="21" t="s">
        <v>3</v>
      </c>
      <c r="H28" s="21"/>
      <c r="I28" s="74">
        <f>I29</f>
        <v>1052.3</v>
      </c>
      <c r="J28" s="74">
        <f t="shared" ref="J28:L29" si="1">J29</f>
        <v>0</v>
      </c>
      <c r="K28" s="74">
        <f t="shared" si="1"/>
        <v>861.5</v>
      </c>
      <c r="L28" s="74">
        <f t="shared" si="1"/>
        <v>781</v>
      </c>
    </row>
    <row r="29" spans="1:12" ht="36">
      <c r="A29" s="244" t="s">
        <v>135</v>
      </c>
      <c r="B29" s="21" t="s">
        <v>26</v>
      </c>
      <c r="C29" s="21" t="s">
        <v>33</v>
      </c>
      <c r="D29" s="53" t="s">
        <v>66</v>
      </c>
      <c r="E29" s="53" t="s">
        <v>37</v>
      </c>
      <c r="F29" s="53" t="s">
        <v>14</v>
      </c>
      <c r="G29" s="21" t="s">
        <v>3</v>
      </c>
      <c r="H29" s="21" t="s">
        <v>137</v>
      </c>
      <c r="I29" s="74">
        <f>I30</f>
        <v>1052.3</v>
      </c>
      <c r="J29" s="74">
        <f t="shared" si="1"/>
        <v>0</v>
      </c>
      <c r="K29" s="74">
        <f t="shared" si="1"/>
        <v>861.5</v>
      </c>
      <c r="L29" s="74">
        <f t="shared" si="1"/>
        <v>781</v>
      </c>
    </row>
    <row r="30" spans="1:12">
      <c r="A30" s="238" t="s">
        <v>136</v>
      </c>
      <c r="B30" s="21" t="s">
        <v>26</v>
      </c>
      <c r="C30" s="21" t="s">
        <v>33</v>
      </c>
      <c r="D30" s="53" t="s">
        <v>66</v>
      </c>
      <c r="E30" s="53" t="s">
        <v>37</v>
      </c>
      <c r="F30" s="53" t="s">
        <v>14</v>
      </c>
      <c r="G30" s="21" t="s">
        <v>3</v>
      </c>
      <c r="H30" s="21" t="s">
        <v>152</v>
      </c>
      <c r="I30" s="74">
        <f>I31+I32</f>
        <v>1052.3</v>
      </c>
      <c r="J30" s="74">
        <f>J31+J32</f>
        <v>0</v>
      </c>
      <c r="K30" s="74">
        <f>K31+K32</f>
        <v>861.5</v>
      </c>
      <c r="L30" s="74">
        <f>L31+L32</f>
        <v>781</v>
      </c>
    </row>
    <row r="31" spans="1:12" ht="24">
      <c r="A31" s="36" t="s">
        <v>23</v>
      </c>
      <c r="B31" s="21" t="s">
        <v>26</v>
      </c>
      <c r="C31" s="21" t="s">
        <v>33</v>
      </c>
      <c r="D31" s="53" t="s">
        <v>66</v>
      </c>
      <c r="E31" s="53" t="s">
        <v>37</v>
      </c>
      <c r="F31" s="53" t="s">
        <v>14</v>
      </c>
      <c r="G31" s="21" t="s">
        <v>3</v>
      </c>
      <c r="H31" s="21" t="s">
        <v>2</v>
      </c>
      <c r="I31" s="74">
        <f>'приложение 3'!J32</f>
        <v>872</v>
      </c>
      <c r="J31" s="57"/>
      <c r="K31" s="74">
        <f>'приложение 3'!K32</f>
        <v>681.5</v>
      </c>
      <c r="L31" s="74">
        <f>'приложение 3'!L32</f>
        <v>642</v>
      </c>
    </row>
    <row r="32" spans="1:12" ht="24">
      <c r="A32" s="36" t="s">
        <v>52</v>
      </c>
      <c r="B32" s="21" t="s">
        <v>26</v>
      </c>
      <c r="C32" s="21" t="s">
        <v>33</v>
      </c>
      <c r="D32" s="53" t="s">
        <v>66</v>
      </c>
      <c r="E32" s="53" t="s">
        <v>37</v>
      </c>
      <c r="F32" s="53" t="s">
        <v>14</v>
      </c>
      <c r="G32" s="21" t="s">
        <v>3</v>
      </c>
      <c r="H32" s="21" t="s">
        <v>11</v>
      </c>
      <c r="I32" s="74">
        <f>'приложение 3'!J33</f>
        <v>180.3</v>
      </c>
      <c r="J32" s="57"/>
      <c r="K32" s="74">
        <f>'приложение 3'!K33</f>
        <v>180</v>
      </c>
      <c r="L32" s="74">
        <f>'приложение 3'!L33</f>
        <v>139</v>
      </c>
    </row>
    <row r="33" spans="1:12">
      <c r="A33" s="36" t="s">
        <v>60</v>
      </c>
      <c r="B33" s="21" t="s">
        <v>26</v>
      </c>
      <c r="C33" s="21" t="s">
        <v>33</v>
      </c>
      <c r="D33" s="53" t="s">
        <v>66</v>
      </c>
      <c r="E33" s="53" t="s">
        <v>37</v>
      </c>
      <c r="F33" s="53" t="s">
        <v>14</v>
      </c>
      <c r="G33" s="21" t="s">
        <v>0</v>
      </c>
      <c r="H33" s="21"/>
      <c r="I33" s="74">
        <f>I34+I39</f>
        <v>401.1</v>
      </c>
      <c r="J33" s="74">
        <f>J36+J43+J44+J45+J41+J37</f>
        <v>2</v>
      </c>
      <c r="K33" s="74">
        <f>K34+K39</f>
        <v>186</v>
      </c>
      <c r="L33" s="74">
        <f>L34+L39</f>
        <v>251.3</v>
      </c>
    </row>
    <row r="34" spans="1:12" ht="24">
      <c r="A34" s="244" t="s">
        <v>146</v>
      </c>
      <c r="B34" s="21" t="s">
        <v>26</v>
      </c>
      <c r="C34" s="21" t="s">
        <v>33</v>
      </c>
      <c r="D34" s="53" t="s">
        <v>66</v>
      </c>
      <c r="E34" s="53" t="s">
        <v>37</v>
      </c>
      <c r="F34" s="53" t="s">
        <v>14</v>
      </c>
      <c r="G34" s="21" t="s">
        <v>0</v>
      </c>
      <c r="H34" s="21" t="s">
        <v>138</v>
      </c>
      <c r="I34" s="74">
        <f>I35</f>
        <v>390</v>
      </c>
      <c r="J34" s="74">
        <f>J35</f>
        <v>100</v>
      </c>
      <c r="K34" s="74">
        <f>K35</f>
        <v>130</v>
      </c>
      <c r="L34" s="74">
        <f>L35</f>
        <v>231.20000000000002</v>
      </c>
    </row>
    <row r="35" spans="1:12" ht="24">
      <c r="A35" s="244" t="s">
        <v>158</v>
      </c>
      <c r="B35" s="21" t="s">
        <v>26</v>
      </c>
      <c r="C35" s="21" t="s">
        <v>33</v>
      </c>
      <c r="D35" s="53" t="s">
        <v>66</v>
      </c>
      <c r="E35" s="53" t="s">
        <v>37</v>
      </c>
      <c r="F35" s="53" t="s">
        <v>14</v>
      </c>
      <c r="G35" s="21" t="s">
        <v>0</v>
      </c>
      <c r="H35" s="21" t="s">
        <v>139</v>
      </c>
      <c r="I35" s="74">
        <f>I36+I37+I38</f>
        <v>390</v>
      </c>
      <c r="J35" s="74">
        <f>J36+J37+J38</f>
        <v>100</v>
      </c>
      <c r="K35" s="74">
        <f>K36+K37+K38</f>
        <v>130</v>
      </c>
      <c r="L35" s="74">
        <f>L36+L37+L38</f>
        <v>231.20000000000002</v>
      </c>
    </row>
    <row r="36" spans="1:12">
      <c r="A36" s="36" t="s">
        <v>126</v>
      </c>
      <c r="B36" s="21" t="s">
        <v>26</v>
      </c>
      <c r="C36" s="21" t="s">
        <v>33</v>
      </c>
      <c r="D36" s="53" t="s">
        <v>66</v>
      </c>
      <c r="E36" s="53" t="s">
        <v>37</v>
      </c>
      <c r="F36" s="53" t="s">
        <v>14</v>
      </c>
      <c r="G36" s="21" t="s">
        <v>0</v>
      </c>
      <c r="H36" s="21" t="s">
        <v>45</v>
      </c>
      <c r="I36" s="74">
        <f>'приложение 3'!J37</f>
        <v>200</v>
      </c>
      <c r="J36" s="57"/>
      <c r="K36" s="74">
        <f>'приложение 3'!K37+10</f>
        <v>30</v>
      </c>
      <c r="L36" s="74">
        <f>'приложение 3'!L37</f>
        <v>198.3</v>
      </c>
    </row>
    <row r="37" spans="1:12" ht="36">
      <c r="A37" s="36" t="s">
        <v>72</v>
      </c>
      <c r="B37" s="21" t="s">
        <v>26</v>
      </c>
      <c r="C37" s="21" t="s">
        <v>33</v>
      </c>
      <c r="D37" s="53" t="s">
        <v>66</v>
      </c>
      <c r="E37" s="53" t="s">
        <v>37</v>
      </c>
      <c r="F37" s="53" t="s">
        <v>14</v>
      </c>
      <c r="G37" s="21" t="s">
        <v>0</v>
      </c>
      <c r="H37" s="21" t="s">
        <v>73</v>
      </c>
      <c r="I37" s="74">
        <f>'приложение 3'!J38</f>
        <v>10</v>
      </c>
      <c r="J37" s="74">
        <f>'приложение 3'!K38</f>
        <v>0</v>
      </c>
      <c r="K37" s="74">
        <f>'приложение 3'!L38</f>
        <v>0</v>
      </c>
      <c r="L37" s="74">
        <f>'приложение 3'!M38</f>
        <v>0</v>
      </c>
    </row>
    <row r="38" spans="1:12">
      <c r="A38" s="239" t="s">
        <v>170</v>
      </c>
      <c r="B38" s="21" t="s">
        <v>26</v>
      </c>
      <c r="C38" s="21" t="s">
        <v>33</v>
      </c>
      <c r="D38" s="53" t="s">
        <v>66</v>
      </c>
      <c r="E38" s="53" t="s">
        <v>37</v>
      </c>
      <c r="F38" s="53" t="s">
        <v>14</v>
      </c>
      <c r="G38" s="21" t="s">
        <v>0</v>
      </c>
      <c r="H38" s="21" t="s">
        <v>169</v>
      </c>
      <c r="I38" s="74">
        <f>'приложение 3'!J39</f>
        <v>180</v>
      </c>
      <c r="J38" s="74">
        <f>'приложение 3'!K39</f>
        <v>100</v>
      </c>
      <c r="K38" s="74">
        <f>'приложение 3'!K39</f>
        <v>100</v>
      </c>
      <c r="L38" s="74">
        <f>'приложение 3'!L39</f>
        <v>32.900000000000006</v>
      </c>
    </row>
    <row r="39" spans="1:12">
      <c r="A39" s="244" t="s">
        <v>140</v>
      </c>
      <c r="B39" s="21" t="s">
        <v>26</v>
      </c>
      <c r="C39" s="21" t="s">
        <v>33</v>
      </c>
      <c r="D39" s="21" t="s">
        <v>66</v>
      </c>
      <c r="E39" s="21" t="s">
        <v>37</v>
      </c>
      <c r="F39" s="21" t="s">
        <v>14</v>
      </c>
      <c r="G39" s="21" t="s">
        <v>0</v>
      </c>
      <c r="H39" s="21" t="s">
        <v>142</v>
      </c>
      <c r="I39" s="74">
        <f>I40+I42</f>
        <v>11.100000000000001</v>
      </c>
      <c r="J39" s="74">
        <f>J40+J42</f>
        <v>2</v>
      </c>
      <c r="K39" s="74">
        <f>K40+K42</f>
        <v>56</v>
      </c>
      <c r="L39" s="74">
        <f>L40+L42</f>
        <v>20.100000000000001</v>
      </c>
    </row>
    <row r="40" spans="1:12">
      <c r="A40" s="244" t="s">
        <v>145</v>
      </c>
      <c r="B40" s="21" t="s">
        <v>26</v>
      </c>
      <c r="C40" s="21" t="s">
        <v>33</v>
      </c>
      <c r="D40" s="21" t="s">
        <v>66</v>
      </c>
      <c r="E40" s="21" t="s">
        <v>37</v>
      </c>
      <c r="F40" s="21" t="s">
        <v>14</v>
      </c>
      <c r="G40" s="21" t="s">
        <v>0</v>
      </c>
      <c r="H40" s="21" t="s">
        <v>143</v>
      </c>
      <c r="I40" s="74">
        <f>I41</f>
        <v>0</v>
      </c>
      <c r="J40" s="74">
        <f>J41</f>
        <v>2</v>
      </c>
      <c r="K40" s="74">
        <f>K41</f>
        <v>2</v>
      </c>
      <c r="L40" s="74">
        <f>L41</f>
        <v>1</v>
      </c>
    </row>
    <row r="41" spans="1:12" ht="21" customHeight="1">
      <c r="A41" s="36" t="s">
        <v>131</v>
      </c>
      <c r="B41" s="21" t="s">
        <v>26</v>
      </c>
      <c r="C41" s="21" t="s">
        <v>33</v>
      </c>
      <c r="D41" s="21" t="s">
        <v>66</v>
      </c>
      <c r="E41" s="21" t="s">
        <v>37</v>
      </c>
      <c r="F41" s="21" t="s">
        <v>14</v>
      </c>
      <c r="G41" s="21" t="s">
        <v>0</v>
      </c>
      <c r="H41" s="21" t="s">
        <v>130</v>
      </c>
      <c r="I41" s="74">
        <f>'приложение 3'!J42</f>
        <v>0</v>
      </c>
      <c r="J41" s="74">
        <f>'приложение 3'!K42</f>
        <v>2</v>
      </c>
      <c r="K41" s="74">
        <f>'приложение 3'!K42</f>
        <v>2</v>
      </c>
      <c r="L41" s="74">
        <f>'приложение 3'!L42</f>
        <v>1</v>
      </c>
    </row>
    <row r="42" spans="1:12" ht="21" customHeight="1">
      <c r="A42" s="244" t="s">
        <v>141</v>
      </c>
      <c r="B42" s="21" t="s">
        <v>26</v>
      </c>
      <c r="C42" s="21" t="s">
        <v>33</v>
      </c>
      <c r="D42" s="21" t="s">
        <v>66</v>
      </c>
      <c r="E42" s="21" t="s">
        <v>37</v>
      </c>
      <c r="F42" s="21" t="s">
        <v>14</v>
      </c>
      <c r="G42" s="21" t="s">
        <v>0</v>
      </c>
      <c r="H42" s="21" t="s">
        <v>144</v>
      </c>
      <c r="I42" s="74">
        <f>I43+I44+I45</f>
        <v>11.100000000000001</v>
      </c>
      <c r="J42" s="74">
        <f>J43+J44+J45</f>
        <v>0</v>
      </c>
      <c r="K42" s="74">
        <f>K43+K44+K45</f>
        <v>54</v>
      </c>
      <c r="L42" s="74">
        <f>L43+L44+L45</f>
        <v>19.100000000000001</v>
      </c>
    </row>
    <row r="43" spans="1:12">
      <c r="A43" s="36" t="s">
        <v>4</v>
      </c>
      <c r="B43" s="21" t="s">
        <v>26</v>
      </c>
      <c r="C43" s="21" t="s">
        <v>33</v>
      </c>
      <c r="D43" s="21" t="s">
        <v>66</v>
      </c>
      <c r="E43" s="21" t="s">
        <v>37</v>
      </c>
      <c r="F43" s="21" t="s">
        <v>14</v>
      </c>
      <c r="G43" s="21" t="s">
        <v>0</v>
      </c>
      <c r="H43" s="21" t="s">
        <v>46</v>
      </c>
      <c r="I43" s="74">
        <f>'приложение 3'!J44</f>
        <v>4.4000000000000004</v>
      </c>
      <c r="J43" s="57"/>
      <c r="K43" s="57">
        <f>'приложение 3'!K44</f>
        <v>15</v>
      </c>
      <c r="L43" s="57">
        <f>'приложение 3'!L44</f>
        <v>9.1</v>
      </c>
    </row>
    <row r="44" spans="1:12">
      <c r="A44" s="36" t="s">
        <v>5</v>
      </c>
      <c r="B44" s="21" t="s">
        <v>26</v>
      </c>
      <c r="C44" s="21" t="s">
        <v>33</v>
      </c>
      <c r="D44" s="21" t="s">
        <v>66</v>
      </c>
      <c r="E44" s="21" t="s">
        <v>37</v>
      </c>
      <c r="F44" s="21" t="s">
        <v>14</v>
      </c>
      <c r="G44" s="21" t="s">
        <v>0</v>
      </c>
      <c r="H44" s="21" t="s">
        <v>47</v>
      </c>
      <c r="I44" s="74">
        <f>'приложение 3'!J45</f>
        <v>2.5</v>
      </c>
      <c r="J44" s="57"/>
      <c r="K44" s="74">
        <f>'приложение 3'!K45</f>
        <v>10</v>
      </c>
      <c r="L44" s="74">
        <f>'приложение 3'!L45</f>
        <v>10</v>
      </c>
    </row>
    <row r="45" spans="1:12">
      <c r="A45" s="36" t="s">
        <v>54</v>
      </c>
      <c r="B45" s="21" t="s">
        <v>26</v>
      </c>
      <c r="C45" s="21" t="s">
        <v>33</v>
      </c>
      <c r="D45" s="21" t="s">
        <v>66</v>
      </c>
      <c r="E45" s="21" t="s">
        <v>37</v>
      </c>
      <c r="F45" s="21" t="s">
        <v>14</v>
      </c>
      <c r="G45" s="21" t="s">
        <v>0</v>
      </c>
      <c r="H45" s="21" t="s">
        <v>1</v>
      </c>
      <c r="I45" s="74">
        <f>'приложение 3'!J46</f>
        <v>4.2</v>
      </c>
      <c r="J45" s="57"/>
      <c r="K45" s="57">
        <f>'приложение 3'!K46</f>
        <v>29</v>
      </c>
      <c r="L45" s="57">
        <f>'приложение 3'!L46</f>
        <v>0</v>
      </c>
    </row>
    <row r="46" spans="1:12" ht="24">
      <c r="A46" s="36" t="s">
        <v>86</v>
      </c>
      <c r="B46" s="21" t="s">
        <v>26</v>
      </c>
      <c r="C46" s="21" t="s">
        <v>33</v>
      </c>
      <c r="D46" s="53" t="s">
        <v>66</v>
      </c>
      <c r="E46" s="53" t="s">
        <v>37</v>
      </c>
      <c r="F46" s="53" t="s">
        <v>14</v>
      </c>
      <c r="G46" s="21" t="s">
        <v>119</v>
      </c>
      <c r="H46" s="21"/>
      <c r="I46" s="74">
        <f>I47+I52+I56</f>
        <v>812</v>
      </c>
      <c r="J46" s="74">
        <f t="shared" ref="J46:L47" si="2">J47</f>
        <v>0</v>
      </c>
      <c r="K46" s="74">
        <f>K47+K52+K56</f>
        <v>0</v>
      </c>
      <c r="L46" s="74">
        <f>L47+L52+L56</f>
        <v>0</v>
      </c>
    </row>
    <row r="47" spans="1:12" ht="36">
      <c r="A47" s="244" t="s">
        <v>135</v>
      </c>
      <c r="B47" s="21" t="s">
        <v>26</v>
      </c>
      <c r="C47" s="21" t="s">
        <v>33</v>
      </c>
      <c r="D47" s="53" t="s">
        <v>66</v>
      </c>
      <c r="E47" s="53" t="s">
        <v>37</v>
      </c>
      <c r="F47" s="53" t="s">
        <v>14</v>
      </c>
      <c r="G47" s="53" t="s">
        <v>119</v>
      </c>
      <c r="H47" s="53" t="s">
        <v>137</v>
      </c>
      <c r="I47" s="74">
        <f>I48</f>
        <v>812</v>
      </c>
      <c r="J47" s="74">
        <f t="shared" si="2"/>
        <v>0</v>
      </c>
      <c r="K47" s="74">
        <f t="shared" si="2"/>
        <v>0</v>
      </c>
      <c r="L47" s="74">
        <f t="shared" si="2"/>
        <v>0</v>
      </c>
    </row>
    <row r="48" spans="1:12">
      <c r="A48" s="238" t="s">
        <v>136</v>
      </c>
      <c r="B48" s="21" t="s">
        <v>26</v>
      </c>
      <c r="C48" s="21" t="s">
        <v>33</v>
      </c>
      <c r="D48" s="53" t="s">
        <v>66</v>
      </c>
      <c r="E48" s="53" t="s">
        <v>37</v>
      </c>
      <c r="F48" s="53" t="s">
        <v>14</v>
      </c>
      <c r="G48" s="53" t="s">
        <v>119</v>
      </c>
      <c r="H48" s="53" t="s">
        <v>152</v>
      </c>
      <c r="I48" s="74">
        <f>I49+I50+I51</f>
        <v>812</v>
      </c>
      <c r="J48" s="74">
        <f>J49+J50+J51+J54+J55+J58+J59</f>
        <v>0</v>
      </c>
      <c r="K48" s="74">
        <f>K49+K50+K51</f>
        <v>0</v>
      </c>
      <c r="L48" s="74">
        <f>L49+L50+L51</f>
        <v>0</v>
      </c>
    </row>
    <row r="49" spans="1:12" ht="24">
      <c r="A49" s="36" t="s">
        <v>23</v>
      </c>
      <c r="B49" s="21" t="s">
        <v>26</v>
      </c>
      <c r="C49" s="21" t="s">
        <v>33</v>
      </c>
      <c r="D49" s="53" t="s">
        <v>66</v>
      </c>
      <c r="E49" s="53" t="s">
        <v>37</v>
      </c>
      <c r="F49" s="53" t="s">
        <v>14</v>
      </c>
      <c r="G49" s="53" t="s">
        <v>119</v>
      </c>
      <c r="H49" s="53" t="s">
        <v>2</v>
      </c>
      <c r="I49" s="74">
        <f>'приложение 3'!J50</f>
        <v>760</v>
      </c>
      <c r="J49" s="57"/>
      <c r="K49" s="57">
        <f>'приложение 3'!K50</f>
        <v>0</v>
      </c>
      <c r="L49" s="57">
        <f>'приложение 3'!L50</f>
        <v>0</v>
      </c>
    </row>
    <row r="50" spans="1:12" ht="24">
      <c r="A50" s="183" t="s">
        <v>24</v>
      </c>
      <c r="B50" s="21" t="s">
        <v>26</v>
      </c>
      <c r="C50" s="21" t="s">
        <v>33</v>
      </c>
      <c r="D50" s="53" t="s">
        <v>66</v>
      </c>
      <c r="E50" s="53" t="s">
        <v>37</v>
      </c>
      <c r="F50" s="53" t="s">
        <v>14</v>
      </c>
      <c r="G50" s="53" t="s">
        <v>119</v>
      </c>
      <c r="H50" s="53" t="s">
        <v>20</v>
      </c>
      <c r="I50" s="74">
        <f>'приложение 3'!J51</f>
        <v>0</v>
      </c>
      <c r="J50" s="57"/>
      <c r="K50" s="57">
        <f>'приложение 3'!K51</f>
        <v>0</v>
      </c>
      <c r="L50" s="57">
        <f>'приложение 3'!L51</f>
        <v>0</v>
      </c>
    </row>
    <row r="51" spans="1:12" ht="24">
      <c r="A51" s="36" t="s">
        <v>52</v>
      </c>
      <c r="B51" s="21" t="s">
        <v>26</v>
      </c>
      <c r="C51" s="21" t="s">
        <v>33</v>
      </c>
      <c r="D51" s="53" t="s">
        <v>66</v>
      </c>
      <c r="E51" s="53" t="s">
        <v>37</v>
      </c>
      <c r="F51" s="53" t="s">
        <v>14</v>
      </c>
      <c r="G51" s="53" t="s">
        <v>119</v>
      </c>
      <c r="H51" s="21" t="s">
        <v>11</v>
      </c>
      <c r="I51" s="74">
        <f>'приложение 3'!J52</f>
        <v>52</v>
      </c>
      <c r="J51" s="57"/>
      <c r="K51" s="57">
        <f>'приложение 3'!K52</f>
        <v>0</v>
      </c>
      <c r="L51" s="57">
        <f>'приложение 3'!L52</f>
        <v>0</v>
      </c>
    </row>
    <row r="52" spans="1:12" ht="24">
      <c r="A52" s="244" t="s">
        <v>146</v>
      </c>
      <c r="B52" s="21" t="s">
        <v>26</v>
      </c>
      <c r="C52" s="21" t="s">
        <v>33</v>
      </c>
      <c r="D52" s="53" t="s">
        <v>66</v>
      </c>
      <c r="E52" s="53" t="s">
        <v>37</v>
      </c>
      <c r="F52" s="53" t="s">
        <v>14</v>
      </c>
      <c r="G52" s="53" t="s">
        <v>119</v>
      </c>
      <c r="H52" s="21" t="s">
        <v>138</v>
      </c>
      <c r="I52" s="74">
        <f>I53</f>
        <v>0</v>
      </c>
      <c r="J52" s="74">
        <f>J53</f>
        <v>0</v>
      </c>
      <c r="K52" s="74">
        <f>K53</f>
        <v>0</v>
      </c>
      <c r="L52" s="74">
        <f>L53</f>
        <v>0</v>
      </c>
    </row>
    <row r="53" spans="1:12" ht="24">
      <c r="A53" s="244" t="s">
        <v>147</v>
      </c>
      <c r="B53" s="21" t="s">
        <v>26</v>
      </c>
      <c r="C53" s="21" t="s">
        <v>33</v>
      </c>
      <c r="D53" s="53" t="s">
        <v>66</v>
      </c>
      <c r="E53" s="53" t="s">
        <v>37</v>
      </c>
      <c r="F53" s="53" t="s">
        <v>14</v>
      </c>
      <c r="G53" s="53" t="s">
        <v>119</v>
      </c>
      <c r="H53" s="21" t="s">
        <v>139</v>
      </c>
      <c r="I53" s="74">
        <f>I54+I55</f>
        <v>0</v>
      </c>
      <c r="J53" s="74">
        <f>J54+J55</f>
        <v>0</v>
      </c>
      <c r="K53" s="74">
        <f>K54+K55</f>
        <v>0</v>
      </c>
      <c r="L53" s="74">
        <f>L54+L55</f>
        <v>0</v>
      </c>
    </row>
    <row r="54" spans="1:12">
      <c r="A54" s="36" t="s">
        <v>126</v>
      </c>
      <c r="B54" s="21" t="s">
        <v>26</v>
      </c>
      <c r="C54" s="21" t="s">
        <v>33</v>
      </c>
      <c r="D54" s="53" t="s">
        <v>66</v>
      </c>
      <c r="E54" s="53" t="s">
        <v>37</v>
      </c>
      <c r="F54" s="53" t="s">
        <v>14</v>
      </c>
      <c r="G54" s="53" t="s">
        <v>119</v>
      </c>
      <c r="H54" s="21">
        <v>244</v>
      </c>
      <c r="I54" s="74">
        <f>'приложение 3'!J55</f>
        <v>0</v>
      </c>
      <c r="J54" s="57"/>
      <c r="K54" s="57">
        <f>'приложение 3'!K55</f>
        <v>0</v>
      </c>
      <c r="L54" s="57">
        <f>'приложение 3'!L55</f>
        <v>0</v>
      </c>
    </row>
    <row r="55" spans="1:12" ht="36">
      <c r="A55" s="36" t="s">
        <v>72</v>
      </c>
      <c r="B55" s="21" t="s">
        <v>26</v>
      </c>
      <c r="C55" s="21" t="s">
        <v>33</v>
      </c>
      <c r="D55" s="53" t="s">
        <v>66</v>
      </c>
      <c r="E55" s="53" t="s">
        <v>37</v>
      </c>
      <c r="F55" s="53" t="s">
        <v>14</v>
      </c>
      <c r="G55" s="53" t="s">
        <v>119</v>
      </c>
      <c r="H55" s="21" t="s">
        <v>73</v>
      </c>
      <c r="I55" s="74">
        <f>'приложение 3'!J56</f>
        <v>0</v>
      </c>
      <c r="J55" s="74">
        <f>'приложение 3'!K56</f>
        <v>0</v>
      </c>
      <c r="K55" s="74">
        <f>'приложение 3'!L56</f>
        <v>0</v>
      </c>
      <c r="L55" s="74">
        <f>'приложение 3'!M56</f>
        <v>0</v>
      </c>
    </row>
    <row r="56" spans="1:12">
      <c r="A56" s="244" t="s">
        <v>140</v>
      </c>
      <c r="B56" s="21" t="s">
        <v>26</v>
      </c>
      <c r="C56" s="21" t="s">
        <v>33</v>
      </c>
      <c r="D56" s="53" t="s">
        <v>66</v>
      </c>
      <c r="E56" s="53" t="s">
        <v>37</v>
      </c>
      <c r="F56" s="53" t="s">
        <v>14</v>
      </c>
      <c r="G56" s="53" t="s">
        <v>119</v>
      </c>
      <c r="H56" s="21" t="s">
        <v>142</v>
      </c>
      <c r="I56" s="74">
        <f>I57</f>
        <v>0</v>
      </c>
      <c r="J56" s="74">
        <f>J57</f>
        <v>0</v>
      </c>
      <c r="K56" s="74">
        <f>K57</f>
        <v>0</v>
      </c>
      <c r="L56" s="74">
        <f>L57</f>
        <v>0</v>
      </c>
    </row>
    <row r="57" spans="1:12">
      <c r="A57" s="244" t="s">
        <v>141</v>
      </c>
      <c r="B57" s="21" t="s">
        <v>26</v>
      </c>
      <c r="C57" s="21" t="s">
        <v>33</v>
      </c>
      <c r="D57" s="53" t="s">
        <v>66</v>
      </c>
      <c r="E57" s="53" t="s">
        <v>37</v>
      </c>
      <c r="F57" s="53" t="s">
        <v>14</v>
      </c>
      <c r="G57" s="53" t="s">
        <v>119</v>
      </c>
      <c r="H57" s="21" t="s">
        <v>144</v>
      </c>
      <c r="I57" s="74">
        <f>I58+I59</f>
        <v>0</v>
      </c>
      <c r="J57" s="74">
        <f>J58+J59</f>
        <v>0</v>
      </c>
      <c r="K57" s="74">
        <f>K58+K59</f>
        <v>0</v>
      </c>
      <c r="L57" s="74">
        <f>L58+L59</f>
        <v>0</v>
      </c>
    </row>
    <row r="58" spans="1:12">
      <c r="A58" s="36" t="s">
        <v>41</v>
      </c>
      <c r="B58" s="21" t="s">
        <v>26</v>
      </c>
      <c r="C58" s="21" t="s">
        <v>33</v>
      </c>
      <c r="D58" s="53" t="s">
        <v>66</v>
      </c>
      <c r="E58" s="53" t="s">
        <v>37</v>
      </c>
      <c r="F58" s="53" t="s">
        <v>14</v>
      </c>
      <c r="G58" s="53" t="s">
        <v>119</v>
      </c>
      <c r="H58" s="21">
        <v>851</v>
      </c>
      <c r="I58" s="74">
        <f>'приложение 3'!J59</f>
        <v>0</v>
      </c>
      <c r="J58" s="57"/>
      <c r="K58" s="57">
        <f>'приложение 3'!K59</f>
        <v>0</v>
      </c>
      <c r="L58" s="57">
        <f>'приложение 3'!L59</f>
        <v>0</v>
      </c>
    </row>
    <row r="59" spans="1:12">
      <c r="A59" s="36" t="s">
        <v>42</v>
      </c>
      <c r="B59" s="21" t="s">
        <v>26</v>
      </c>
      <c r="C59" s="21" t="s">
        <v>33</v>
      </c>
      <c r="D59" s="53" t="s">
        <v>66</v>
      </c>
      <c r="E59" s="53" t="s">
        <v>37</v>
      </c>
      <c r="F59" s="53" t="s">
        <v>14</v>
      </c>
      <c r="G59" s="53" t="s">
        <v>119</v>
      </c>
      <c r="H59" s="21">
        <v>852</v>
      </c>
      <c r="I59" s="74">
        <f>'приложение 3'!J60</f>
        <v>0</v>
      </c>
      <c r="J59" s="57"/>
      <c r="K59" s="57">
        <f>'приложение 3'!K60</f>
        <v>0</v>
      </c>
      <c r="L59" s="57">
        <f>'приложение 3'!L60</f>
        <v>0</v>
      </c>
    </row>
    <row r="60" spans="1:12" ht="24">
      <c r="A60" s="29" t="s">
        <v>56</v>
      </c>
      <c r="B60" s="19" t="s">
        <v>26</v>
      </c>
      <c r="C60" s="19" t="s">
        <v>33</v>
      </c>
      <c r="D60" s="20" t="s">
        <v>38</v>
      </c>
      <c r="E60" s="53"/>
      <c r="F60" s="53"/>
      <c r="G60" s="53"/>
      <c r="H60" s="111"/>
      <c r="I60" s="112" t="str">
        <f t="shared" ref="I60:L63" si="3">I61</f>
        <v>0,9</v>
      </c>
      <c r="J60" s="112">
        <f t="shared" si="3"/>
        <v>0</v>
      </c>
      <c r="K60" s="112">
        <f t="shared" si="3"/>
        <v>0.9</v>
      </c>
      <c r="L60" s="112">
        <f t="shared" si="3"/>
        <v>1</v>
      </c>
    </row>
    <row r="61" spans="1:12" ht="24">
      <c r="A61" s="29" t="s">
        <v>57</v>
      </c>
      <c r="B61" s="19" t="s">
        <v>26</v>
      </c>
      <c r="C61" s="19" t="s">
        <v>33</v>
      </c>
      <c r="D61" s="20" t="s">
        <v>38</v>
      </c>
      <c r="E61" s="53" t="s">
        <v>37</v>
      </c>
      <c r="F61" s="53"/>
      <c r="G61" s="53"/>
      <c r="H61" s="111"/>
      <c r="I61" s="108" t="str">
        <f t="shared" si="3"/>
        <v>0,9</v>
      </c>
      <c r="J61" s="108">
        <f t="shared" si="3"/>
        <v>0</v>
      </c>
      <c r="K61" s="108">
        <f t="shared" si="3"/>
        <v>0.9</v>
      </c>
      <c r="L61" s="108">
        <f t="shared" si="3"/>
        <v>1</v>
      </c>
    </row>
    <row r="62" spans="1:12" ht="36">
      <c r="A62" s="91" t="s">
        <v>18</v>
      </c>
      <c r="B62" s="19" t="s">
        <v>26</v>
      </c>
      <c r="C62" s="19" t="s">
        <v>33</v>
      </c>
      <c r="D62" s="20" t="s">
        <v>38</v>
      </c>
      <c r="E62" s="23" t="s">
        <v>37</v>
      </c>
      <c r="F62" s="20" t="s">
        <v>14</v>
      </c>
      <c r="G62" s="20">
        <v>77150</v>
      </c>
      <c r="H62" s="111"/>
      <c r="I62" s="110" t="str">
        <f t="shared" si="3"/>
        <v>0,9</v>
      </c>
      <c r="J62" s="110">
        <f t="shared" si="3"/>
        <v>0</v>
      </c>
      <c r="K62" s="110">
        <f t="shared" si="3"/>
        <v>0.9</v>
      </c>
      <c r="L62" s="110">
        <f t="shared" si="3"/>
        <v>1</v>
      </c>
    </row>
    <row r="63" spans="1:12" ht="24">
      <c r="A63" s="244" t="s">
        <v>146</v>
      </c>
      <c r="B63" s="19" t="s">
        <v>26</v>
      </c>
      <c r="C63" s="19" t="s">
        <v>33</v>
      </c>
      <c r="D63" s="20" t="s">
        <v>38</v>
      </c>
      <c r="E63" s="23" t="s">
        <v>37</v>
      </c>
      <c r="F63" s="20" t="s">
        <v>14</v>
      </c>
      <c r="G63" s="20">
        <v>77150</v>
      </c>
      <c r="H63" s="111" t="s">
        <v>138</v>
      </c>
      <c r="I63" s="110" t="str">
        <f>I64</f>
        <v>0,9</v>
      </c>
      <c r="J63" s="110">
        <f>J65</f>
        <v>0</v>
      </c>
      <c r="K63" s="110">
        <f t="shared" si="3"/>
        <v>0.9</v>
      </c>
      <c r="L63" s="110">
        <f t="shared" si="3"/>
        <v>1</v>
      </c>
    </row>
    <row r="64" spans="1:12" ht="24">
      <c r="A64" s="244" t="s">
        <v>147</v>
      </c>
      <c r="B64" s="19" t="s">
        <v>26</v>
      </c>
      <c r="C64" s="19" t="s">
        <v>33</v>
      </c>
      <c r="D64" s="20" t="s">
        <v>38</v>
      </c>
      <c r="E64" s="23" t="s">
        <v>37</v>
      </c>
      <c r="F64" s="20" t="s">
        <v>14</v>
      </c>
      <c r="G64" s="20">
        <v>77150</v>
      </c>
      <c r="H64" s="111" t="s">
        <v>139</v>
      </c>
      <c r="I64" s="110" t="str">
        <f>I65</f>
        <v>0,9</v>
      </c>
      <c r="J64" s="110">
        <f>J65</f>
        <v>0</v>
      </c>
      <c r="K64" s="110">
        <f>K65</f>
        <v>0.9</v>
      </c>
      <c r="L64" s="110">
        <f>L65</f>
        <v>1</v>
      </c>
    </row>
    <row r="65" spans="1:12">
      <c r="A65" s="36" t="s">
        <v>126</v>
      </c>
      <c r="B65" s="19" t="s">
        <v>26</v>
      </c>
      <c r="C65" s="19" t="s">
        <v>33</v>
      </c>
      <c r="D65" s="20" t="s">
        <v>38</v>
      </c>
      <c r="E65" s="23" t="s">
        <v>37</v>
      </c>
      <c r="F65" s="20" t="s">
        <v>14</v>
      </c>
      <c r="G65" s="20">
        <v>77150</v>
      </c>
      <c r="H65" s="111">
        <v>244</v>
      </c>
      <c r="I65" s="110" t="str">
        <f>'приложение 3'!J66</f>
        <v>0,9</v>
      </c>
      <c r="J65" s="110"/>
      <c r="K65" s="110">
        <f>'приложение 3'!K66</f>
        <v>0.9</v>
      </c>
      <c r="L65" s="110">
        <f>'приложение 3'!L66</f>
        <v>1</v>
      </c>
    </row>
    <row r="66" spans="1:12" ht="24">
      <c r="A66" s="29" t="s">
        <v>84</v>
      </c>
      <c r="B66" s="19" t="s">
        <v>26</v>
      </c>
      <c r="C66" s="19" t="s">
        <v>82</v>
      </c>
      <c r="D66" s="20"/>
      <c r="E66" s="101"/>
      <c r="F66" s="20"/>
      <c r="G66" s="20"/>
      <c r="H66" s="21"/>
      <c r="I66" s="171" t="str">
        <f>I67</f>
        <v>1</v>
      </c>
      <c r="J66" s="251"/>
      <c r="K66" s="171" t="str">
        <f>K67</f>
        <v>1</v>
      </c>
      <c r="L66" s="171" t="str">
        <f>L67</f>
        <v>1</v>
      </c>
    </row>
    <row r="67" spans="1:12" ht="24">
      <c r="A67" s="29" t="s">
        <v>57</v>
      </c>
      <c r="B67" s="19" t="s">
        <v>26</v>
      </c>
      <c r="C67" s="19" t="s">
        <v>82</v>
      </c>
      <c r="D67" s="20" t="s">
        <v>66</v>
      </c>
      <c r="E67" s="101" t="s">
        <v>37</v>
      </c>
      <c r="F67" s="20"/>
      <c r="G67" s="20"/>
      <c r="H67" s="21"/>
      <c r="I67" s="110" t="str">
        <f>I68</f>
        <v>1</v>
      </c>
      <c r="J67" s="107"/>
      <c r="K67" s="110" t="str">
        <f>K68</f>
        <v>1</v>
      </c>
      <c r="L67" s="110" t="str">
        <f>L68</f>
        <v>1</v>
      </c>
    </row>
    <row r="68" spans="1:12" ht="48">
      <c r="A68" s="29" t="s">
        <v>88</v>
      </c>
      <c r="B68" s="19" t="s">
        <v>26</v>
      </c>
      <c r="C68" s="19" t="s">
        <v>82</v>
      </c>
      <c r="D68" s="20" t="s">
        <v>66</v>
      </c>
      <c r="E68" s="101" t="s">
        <v>37</v>
      </c>
      <c r="F68" s="20" t="s">
        <v>14</v>
      </c>
      <c r="G68" s="113" t="s">
        <v>87</v>
      </c>
      <c r="H68" s="111"/>
      <c r="I68" s="169" t="str">
        <f>I70</f>
        <v>1</v>
      </c>
      <c r="J68" s="107"/>
      <c r="K68" s="169" t="str">
        <f>K70</f>
        <v>1</v>
      </c>
      <c r="L68" s="169" t="str">
        <f>L70</f>
        <v>1</v>
      </c>
    </row>
    <row r="69" spans="1:12">
      <c r="A69" s="250" t="s">
        <v>150</v>
      </c>
      <c r="B69" s="19" t="s">
        <v>26</v>
      </c>
      <c r="C69" s="19" t="s">
        <v>82</v>
      </c>
      <c r="D69" s="20" t="s">
        <v>66</v>
      </c>
      <c r="E69" s="101" t="s">
        <v>37</v>
      </c>
      <c r="F69" s="20" t="s">
        <v>14</v>
      </c>
      <c r="G69" s="113" t="s">
        <v>87</v>
      </c>
      <c r="H69" s="111" t="s">
        <v>151</v>
      </c>
      <c r="I69" s="169" t="str">
        <f>I70</f>
        <v>1</v>
      </c>
      <c r="J69" s="169" t="str">
        <f>J70</f>
        <v>1</v>
      </c>
      <c r="K69" s="169" t="str">
        <f>K70</f>
        <v>1</v>
      </c>
      <c r="L69" s="169" t="str">
        <f>L70</f>
        <v>1</v>
      </c>
    </row>
    <row r="70" spans="1:12" ht="24.75" customHeight="1">
      <c r="A70" s="29" t="s">
        <v>83</v>
      </c>
      <c r="B70" s="19" t="s">
        <v>26</v>
      </c>
      <c r="C70" s="19" t="s">
        <v>82</v>
      </c>
      <c r="D70" s="20" t="s">
        <v>66</v>
      </c>
      <c r="E70" s="101" t="s">
        <v>37</v>
      </c>
      <c r="F70" s="20" t="s">
        <v>14</v>
      </c>
      <c r="G70" s="113" t="s">
        <v>87</v>
      </c>
      <c r="H70" s="111" t="s">
        <v>81</v>
      </c>
      <c r="I70" s="110" t="str">
        <f>'приложение 3'!J71</f>
        <v>1</v>
      </c>
      <c r="J70" s="110" t="str">
        <f>'приложение 3'!K71</f>
        <v>1</v>
      </c>
      <c r="K70" s="110" t="str">
        <f>'приложение 3'!L71</f>
        <v>1</v>
      </c>
      <c r="L70" s="110" t="str">
        <f>'приложение 3'!L71</f>
        <v>1</v>
      </c>
    </row>
    <row r="71" spans="1:12" ht="24.75" customHeight="1">
      <c r="A71" s="115" t="s">
        <v>94</v>
      </c>
      <c r="B71" s="19" t="s">
        <v>26</v>
      </c>
      <c r="C71" s="19" t="s">
        <v>91</v>
      </c>
      <c r="D71" s="20"/>
      <c r="E71" s="101"/>
      <c r="F71" s="20"/>
      <c r="G71" s="113"/>
      <c r="H71" s="111"/>
      <c r="I71" s="171" t="str">
        <f>I72</f>
        <v>2</v>
      </c>
      <c r="J71" s="171"/>
      <c r="K71" s="171" t="str">
        <f t="shared" ref="K71:L73" si="4">K72</f>
        <v>2</v>
      </c>
      <c r="L71" s="171" t="str">
        <f t="shared" si="4"/>
        <v>2</v>
      </c>
    </row>
    <row r="72" spans="1:12" ht="24.75" customHeight="1">
      <c r="A72" s="36" t="s">
        <v>56</v>
      </c>
      <c r="B72" s="19" t="s">
        <v>26</v>
      </c>
      <c r="C72" s="19" t="s">
        <v>91</v>
      </c>
      <c r="D72" s="20" t="s">
        <v>38</v>
      </c>
      <c r="E72" s="101"/>
      <c r="F72" s="20"/>
      <c r="G72" s="113"/>
      <c r="H72" s="111"/>
      <c r="I72" s="110" t="str">
        <f>I73</f>
        <v>2</v>
      </c>
      <c r="J72" s="110"/>
      <c r="K72" s="110" t="str">
        <f t="shared" si="4"/>
        <v>2</v>
      </c>
      <c r="L72" s="110" t="str">
        <f t="shared" si="4"/>
        <v>2</v>
      </c>
    </row>
    <row r="73" spans="1:12" ht="24.75" customHeight="1">
      <c r="A73" s="29" t="s">
        <v>57</v>
      </c>
      <c r="B73" s="19" t="s">
        <v>26</v>
      </c>
      <c r="C73" s="19" t="s">
        <v>91</v>
      </c>
      <c r="D73" s="20" t="s">
        <v>38</v>
      </c>
      <c r="E73" s="101" t="s">
        <v>37</v>
      </c>
      <c r="F73" s="20"/>
      <c r="G73" s="113"/>
      <c r="H73" s="111"/>
      <c r="I73" s="110" t="str">
        <f>I74</f>
        <v>2</v>
      </c>
      <c r="J73" s="110"/>
      <c r="K73" s="110" t="str">
        <f t="shared" si="4"/>
        <v>2</v>
      </c>
      <c r="L73" s="110" t="str">
        <f t="shared" si="4"/>
        <v>2</v>
      </c>
    </row>
    <row r="74" spans="1:12" ht="24.75" customHeight="1">
      <c r="A74" s="73" t="s">
        <v>97</v>
      </c>
      <c r="B74" s="19" t="s">
        <v>26</v>
      </c>
      <c r="C74" s="19" t="s">
        <v>91</v>
      </c>
      <c r="D74" s="20" t="s">
        <v>38</v>
      </c>
      <c r="E74" s="101" t="s">
        <v>37</v>
      </c>
      <c r="F74" s="20" t="s">
        <v>14</v>
      </c>
      <c r="G74" s="113" t="s">
        <v>92</v>
      </c>
      <c r="H74" s="111"/>
      <c r="I74" s="110" t="str">
        <f>I76</f>
        <v>2</v>
      </c>
      <c r="J74" s="110"/>
      <c r="K74" s="110" t="str">
        <f>K76</f>
        <v>2</v>
      </c>
      <c r="L74" s="110" t="str">
        <f>L76</f>
        <v>2</v>
      </c>
    </row>
    <row r="75" spans="1:12" ht="24.75" customHeight="1">
      <c r="A75" s="247" t="s">
        <v>140</v>
      </c>
      <c r="B75" s="19" t="s">
        <v>26</v>
      </c>
      <c r="C75" s="19" t="s">
        <v>91</v>
      </c>
      <c r="D75" s="20" t="s">
        <v>38</v>
      </c>
      <c r="E75" s="101" t="s">
        <v>37</v>
      </c>
      <c r="F75" s="20" t="s">
        <v>14</v>
      </c>
      <c r="G75" s="113" t="s">
        <v>92</v>
      </c>
      <c r="H75" s="111" t="s">
        <v>142</v>
      </c>
      <c r="I75" s="110" t="str">
        <f>I76</f>
        <v>2</v>
      </c>
      <c r="J75" s="110">
        <f>J76</f>
        <v>0</v>
      </c>
      <c r="K75" s="110" t="str">
        <f>K76</f>
        <v>2</v>
      </c>
      <c r="L75" s="110" t="str">
        <f>L76</f>
        <v>2</v>
      </c>
    </row>
    <row r="76" spans="1:12" ht="24.75" customHeight="1">
      <c r="A76" s="73" t="s">
        <v>95</v>
      </c>
      <c r="B76" s="19" t="s">
        <v>26</v>
      </c>
      <c r="C76" s="19" t="s">
        <v>91</v>
      </c>
      <c r="D76" s="20" t="s">
        <v>38</v>
      </c>
      <c r="E76" s="101" t="s">
        <v>37</v>
      </c>
      <c r="F76" s="20" t="s">
        <v>14</v>
      </c>
      <c r="G76" s="113" t="s">
        <v>92</v>
      </c>
      <c r="H76" s="111" t="s">
        <v>93</v>
      </c>
      <c r="I76" s="110" t="str">
        <f>'приложение 3'!J77</f>
        <v>2</v>
      </c>
      <c r="J76" s="110"/>
      <c r="K76" s="110" t="str">
        <f>'приложение 3'!K77</f>
        <v>2</v>
      </c>
      <c r="L76" s="110" t="str">
        <f>'приложение 3'!L77</f>
        <v>2</v>
      </c>
    </row>
    <row r="77" spans="1:12" ht="24.75" customHeight="1">
      <c r="A77" s="156" t="s">
        <v>105</v>
      </c>
      <c r="B77" s="173" t="s">
        <v>26</v>
      </c>
      <c r="C77" s="173" t="s">
        <v>106</v>
      </c>
      <c r="D77" s="174"/>
      <c r="E77" s="175"/>
      <c r="F77" s="175"/>
      <c r="G77" s="174"/>
      <c r="H77" s="176"/>
      <c r="I77" s="165">
        <f>I78</f>
        <v>24</v>
      </c>
      <c r="J77" s="165"/>
      <c r="K77" s="165" t="str">
        <f t="shared" ref="K77:L81" si="5">K78</f>
        <v>24</v>
      </c>
      <c r="L77" s="165" t="str">
        <f t="shared" si="5"/>
        <v>24</v>
      </c>
    </row>
    <row r="78" spans="1:12" ht="24.75" customHeight="1">
      <c r="A78" s="36" t="s">
        <v>56</v>
      </c>
      <c r="B78" s="125" t="s">
        <v>26</v>
      </c>
      <c r="C78" s="125" t="s">
        <v>106</v>
      </c>
      <c r="D78" s="126" t="s">
        <v>38</v>
      </c>
      <c r="E78" s="125"/>
      <c r="F78" s="125"/>
      <c r="G78" s="126"/>
      <c r="H78" s="127"/>
      <c r="I78" s="110">
        <f>I79</f>
        <v>24</v>
      </c>
      <c r="J78" s="110"/>
      <c r="K78" s="110" t="str">
        <f t="shared" si="5"/>
        <v>24</v>
      </c>
      <c r="L78" s="110" t="str">
        <f t="shared" si="5"/>
        <v>24</v>
      </c>
    </row>
    <row r="79" spans="1:12" ht="24.75" customHeight="1">
      <c r="A79" s="29" t="s">
        <v>57</v>
      </c>
      <c r="B79" s="125" t="s">
        <v>26</v>
      </c>
      <c r="C79" s="125" t="s">
        <v>106</v>
      </c>
      <c r="D79" s="126" t="s">
        <v>38</v>
      </c>
      <c r="E79" s="125" t="s">
        <v>37</v>
      </c>
      <c r="F79" s="125" t="s">
        <v>14</v>
      </c>
      <c r="G79" s="126"/>
      <c r="H79" s="127"/>
      <c r="I79" s="110">
        <f>I80</f>
        <v>24</v>
      </c>
      <c r="J79" s="110">
        <f>J80</f>
        <v>0</v>
      </c>
      <c r="K79" s="110" t="str">
        <f t="shared" si="5"/>
        <v>24</v>
      </c>
      <c r="L79" s="110" t="str">
        <f t="shared" si="5"/>
        <v>24</v>
      </c>
    </row>
    <row r="80" spans="1:12" ht="24.75" customHeight="1">
      <c r="A80" s="128" t="s">
        <v>118</v>
      </c>
      <c r="B80" s="125" t="s">
        <v>26</v>
      </c>
      <c r="C80" s="125" t="s">
        <v>106</v>
      </c>
      <c r="D80" s="126" t="s">
        <v>38</v>
      </c>
      <c r="E80" s="125" t="s">
        <v>37</v>
      </c>
      <c r="F80" s="125" t="s">
        <v>14</v>
      </c>
      <c r="G80" s="126" t="s">
        <v>107</v>
      </c>
      <c r="H80" s="127"/>
      <c r="I80" s="110">
        <f>I81</f>
        <v>24</v>
      </c>
      <c r="J80" s="110"/>
      <c r="K80" s="110" t="str">
        <f t="shared" si="5"/>
        <v>24</v>
      </c>
      <c r="L80" s="110" t="str">
        <f t="shared" si="5"/>
        <v>24</v>
      </c>
    </row>
    <row r="81" spans="1:12" ht="24.75" customHeight="1">
      <c r="A81" s="244" t="s">
        <v>146</v>
      </c>
      <c r="B81" s="125" t="s">
        <v>26</v>
      </c>
      <c r="C81" s="125" t="s">
        <v>106</v>
      </c>
      <c r="D81" s="126" t="s">
        <v>38</v>
      </c>
      <c r="E81" s="125" t="s">
        <v>37</v>
      </c>
      <c r="F81" s="125" t="s">
        <v>14</v>
      </c>
      <c r="G81" s="126" t="s">
        <v>107</v>
      </c>
      <c r="H81" s="127" t="s">
        <v>138</v>
      </c>
      <c r="I81" s="252">
        <f t="shared" ref="I81:L82" si="6">I82</f>
        <v>24</v>
      </c>
      <c r="J81" s="252">
        <f t="shared" si="6"/>
        <v>0</v>
      </c>
      <c r="K81" s="252" t="str">
        <f t="shared" si="5"/>
        <v>24</v>
      </c>
      <c r="L81" s="252" t="str">
        <f t="shared" si="5"/>
        <v>24</v>
      </c>
    </row>
    <row r="82" spans="1:12" ht="24.75" customHeight="1">
      <c r="A82" s="244" t="s">
        <v>147</v>
      </c>
      <c r="B82" s="125" t="s">
        <v>26</v>
      </c>
      <c r="C82" s="125" t="s">
        <v>106</v>
      </c>
      <c r="D82" s="126" t="s">
        <v>38</v>
      </c>
      <c r="E82" s="125" t="s">
        <v>37</v>
      </c>
      <c r="F82" s="125" t="s">
        <v>14</v>
      </c>
      <c r="G82" s="126" t="s">
        <v>107</v>
      </c>
      <c r="H82" s="127" t="s">
        <v>139</v>
      </c>
      <c r="I82" s="252">
        <f>I83+I84</f>
        <v>24</v>
      </c>
      <c r="J82" s="252">
        <f t="shared" si="6"/>
        <v>0</v>
      </c>
      <c r="K82" s="252" t="str">
        <f t="shared" si="6"/>
        <v>24</v>
      </c>
      <c r="L82" s="252" t="str">
        <f t="shared" si="6"/>
        <v>24</v>
      </c>
    </row>
    <row r="83" spans="1:12" ht="24.75" customHeight="1">
      <c r="A83" s="36" t="s">
        <v>126</v>
      </c>
      <c r="B83" s="125" t="s">
        <v>26</v>
      </c>
      <c r="C83" s="125" t="s">
        <v>106</v>
      </c>
      <c r="D83" s="126" t="s">
        <v>38</v>
      </c>
      <c r="E83" s="125" t="s">
        <v>37</v>
      </c>
      <c r="F83" s="125" t="s">
        <v>14</v>
      </c>
      <c r="G83" s="126" t="s">
        <v>107</v>
      </c>
      <c r="H83" s="127" t="s">
        <v>45</v>
      </c>
      <c r="I83" s="153" t="str">
        <f>'приложение 3'!J84</f>
        <v>14</v>
      </c>
      <c r="J83" s="110"/>
      <c r="K83" s="153" t="str">
        <f>'приложение 3'!L84</f>
        <v>24</v>
      </c>
      <c r="L83" s="153" t="str">
        <f>'приложение 3'!L84</f>
        <v>24</v>
      </c>
    </row>
    <row r="84" spans="1:12" ht="24.75" customHeight="1">
      <c r="A84" s="183" t="s">
        <v>72</v>
      </c>
      <c r="B84" s="125" t="s">
        <v>26</v>
      </c>
      <c r="C84" s="125" t="s">
        <v>106</v>
      </c>
      <c r="D84" s="126" t="s">
        <v>38</v>
      </c>
      <c r="E84" s="125" t="s">
        <v>37</v>
      </c>
      <c r="F84" s="125" t="s">
        <v>14</v>
      </c>
      <c r="G84" s="126" t="s">
        <v>107</v>
      </c>
      <c r="H84" s="127" t="s">
        <v>73</v>
      </c>
      <c r="I84" s="153" t="str">
        <f>'приложение 3'!J85</f>
        <v>10</v>
      </c>
      <c r="J84" s="110"/>
      <c r="K84" s="153"/>
      <c r="L84" s="153"/>
    </row>
    <row r="85" spans="1:12">
      <c r="A85" s="94" t="s">
        <v>68</v>
      </c>
      <c r="B85" s="19" t="s">
        <v>35</v>
      </c>
      <c r="C85" s="21"/>
      <c r="D85" s="28"/>
      <c r="E85" s="100"/>
      <c r="F85" s="19"/>
      <c r="G85" s="114"/>
      <c r="H85" s="114"/>
      <c r="I85" s="165">
        <f t="shared" ref="I85:L88" si="7">I86</f>
        <v>131.9</v>
      </c>
      <c r="J85" s="165">
        <f t="shared" si="7"/>
        <v>0</v>
      </c>
      <c r="K85" s="165">
        <f t="shared" si="7"/>
        <v>145.70000000000002</v>
      </c>
      <c r="L85" s="165">
        <f t="shared" si="7"/>
        <v>159.80000000000001</v>
      </c>
    </row>
    <row r="86" spans="1:12">
      <c r="A86" s="70" t="s">
        <v>69</v>
      </c>
      <c r="B86" s="19" t="s">
        <v>35</v>
      </c>
      <c r="C86" s="19" t="s">
        <v>39</v>
      </c>
      <c r="D86" s="22"/>
      <c r="E86" s="50"/>
      <c r="F86" s="21"/>
      <c r="G86" s="21"/>
      <c r="H86" s="21"/>
      <c r="I86" s="74">
        <f t="shared" si="7"/>
        <v>131.9</v>
      </c>
      <c r="J86" s="74">
        <f t="shared" si="7"/>
        <v>0</v>
      </c>
      <c r="K86" s="74">
        <f t="shared" si="7"/>
        <v>145.70000000000002</v>
      </c>
      <c r="L86" s="74">
        <f t="shared" si="7"/>
        <v>159.80000000000001</v>
      </c>
    </row>
    <row r="87" spans="1:12" ht="24">
      <c r="A87" s="29" t="s">
        <v>56</v>
      </c>
      <c r="B87" s="21" t="s">
        <v>35</v>
      </c>
      <c r="C87" s="21" t="s">
        <v>39</v>
      </c>
      <c r="D87" s="20">
        <v>89</v>
      </c>
      <c r="E87" s="101">
        <v>0</v>
      </c>
      <c r="F87" s="20"/>
      <c r="G87" s="20"/>
      <c r="H87" s="21"/>
      <c r="I87" s="74">
        <f t="shared" si="7"/>
        <v>131.9</v>
      </c>
      <c r="J87" s="74">
        <f t="shared" si="7"/>
        <v>0</v>
      </c>
      <c r="K87" s="74">
        <f t="shared" si="7"/>
        <v>145.70000000000002</v>
      </c>
      <c r="L87" s="74">
        <f t="shared" si="7"/>
        <v>159.80000000000001</v>
      </c>
    </row>
    <row r="88" spans="1:12" ht="24">
      <c r="A88" s="29" t="s">
        <v>57</v>
      </c>
      <c r="B88" s="21" t="s">
        <v>35</v>
      </c>
      <c r="C88" s="21" t="s">
        <v>39</v>
      </c>
      <c r="D88" s="20">
        <v>89</v>
      </c>
      <c r="E88" s="101">
        <v>1</v>
      </c>
      <c r="F88" s="20"/>
      <c r="G88" s="20"/>
      <c r="H88" s="42"/>
      <c r="I88" s="74">
        <f t="shared" si="7"/>
        <v>131.9</v>
      </c>
      <c r="J88" s="74">
        <f t="shared" si="7"/>
        <v>0</v>
      </c>
      <c r="K88" s="74">
        <f t="shared" si="7"/>
        <v>145.70000000000002</v>
      </c>
      <c r="L88" s="74">
        <f t="shared" si="7"/>
        <v>159.80000000000001</v>
      </c>
    </row>
    <row r="89" spans="1:12" ht="30">
      <c r="A89" s="95" t="s">
        <v>71</v>
      </c>
      <c r="B89" s="289" t="s">
        <v>35</v>
      </c>
      <c r="C89" s="289" t="s">
        <v>39</v>
      </c>
      <c r="D89" s="454">
        <v>89</v>
      </c>
      <c r="E89" s="479">
        <v>1</v>
      </c>
      <c r="F89" s="454" t="s">
        <v>14</v>
      </c>
      <c r="G89" s="454" t="s">
        <v>70</v>
      </c>
      <c r="H89" s="289"/>
      <c r="I89" s="74">
        <f>I92+I93+I96</f>
        <v>131.9</v>
      </c>
      <c r="J89" s="74">
        <f>J92+J93+J96</f>
        <v>0</v>
      </c>
      <c r="K89" s="74">
        <f>K92+K93+K96</f>
        <v>145.70000000000002</v>
      </c>
      <c r="L89" s="74">
        <f>L92+L93+L96</f>
        <v>159.80000000000001</v>
      </c>
    </row>
    <row r="90" spans="1:12" ht="38.25">
      <c r="A90" s="238" t="s">
        <v>135</v>
      </c>
      <c r="B90" s="21" t="s">
        <v>35</v>
      </c>
      <c r="C90" s="21" t="s">
        <v>39</v>
      </c>
      <c r="D90" s="20">
        <v>89</v>
      </c>
      <c r="E90" s="101">
        <v>1</v>
      </c>
      <c r="F90" s="20" t="s">
        <v>14</v>
      </c>
      <c r="G90" s="20" t="s">
        <v>70</v>
      </c>
      <c r="H90" s="21" t="s">
        <v>137</v>
      </c>
      <c r="I90" s="74">
        <f>I91</f>
        <v>122</v>
      </c>
      <c r="J90" s="74">
        <f>J91</f>
        <v>0</v>
      </c>
      <c r="K90" s="74">
        <f>K91</f>
        <v>134.80000000000001</v>
      </c>
      <c r="L90" s="74">
        <f>L91</f>
        <v>148</v>
      </c>
    </row>
    <row r="91" spans="1:12">
      <c r="A91" s="238" t="s">
        <v>136</v>
      </c>
      <c r="B91" s="21" t="s">
        <v>35</v>
      </c>
      <c r="C91" s="21" t="s">
        <v>39</v>
      </c>
      <c r="D91" s="20">
        <v>89</v>
      </c>
      <c r="E91" s="101">
        <v>1</v>
      </c>
      <c r="F91" s="20" t="s">
        <v>14</v>
      </c>
      <c r="G91" s="20" t="s">
        <v>70</v>
      </c>
      <c r="H91" s="21" t="s">
        <v>152</v>
      </c>
      <c r="I91" s="74">
        <f>I92+I93</f>
        <v>122</v>
      </c>
      <c r="J91" s="74">
        <f>J92+J93</f>
        <v>0</v>
      </c>
      <c r="K91" s="74">
        <f>K92+K93</f>
        <v>134.80000000000001</v>
      </c>
      <c r="L91" s="74">
        <f>L92+L93</f>
        <v>148</v>
      </c>
    </row>
    <row r="92" spans="1:12">
      <c r="A92" s="39" t="s">
        <v>51</v>
      </c>
      <c r="B92" s="21" t="s">
        <v>35</v>
      </c>
      <c r="C92" s="21" t="s">
        <v>39</v>
      </c>
      <c r="D92" s="20">
        <v>89</v>
      </c>
      <c r="E92" s="101">
        <v>1</v>
      </c>
      <c r="F92" s="20" t="s">
        <v>14</v>
      </c>
      <c r="G92" s="20" t="s">
        <v>70</v>
      </c>
      <c r="H92" s="21">
        <v>121</v>
      </c>
      <c r="I92" s="74">
        <f>'приложение 3'!J92</f>
        <v>94</v>
      </c>
      <c r="J92" s="57"/>
      <c r="K92" s="74">
        <f>'приложение 3'!K92</f>
        <v>103.8</v>
      </c>
      <c r="L92" s="74">
        <f>'приложение 3'!L92</f>
        <v>114</v>
      </c>
    </row>
    <row r="93" spans="1:12" ht="24">
      <c r="A93" s="39" t="s">
        <v>53</v>
      </c>
      <c r="B93" s="21" t="s">
        <v>35</v>
      </c>
      <c r="C93" s="21" t="s">
        <v>39</v>
      </c>
      <c r="D93" s="20">
        <v>89</v>
      </c>
      <c r="E93" s="101">
        <v>1</v>
      </c>
      <c r="F93" s="20" t="s">
        <v>14</v>
      </c>
      <c r="G93" s="20" t="s">
        <v>70</v>
      </c>
      <c r="H93" s="21">
        <v>129</v>
      </c>
      <c r="I93" s="74">
        <f>'приложение 3'!J93</f>
        <v>28</v>
      </c>
      <c r="J93" s="57"/>
      <c r="K93" s="74">
        <f>'приложение 3'!K93</f>
        <v>31</v>
      </c>
      <c r="L93" s="74">
        <f>'приложение 3'!L93</f>
        <v>34</v>
      </c>
    </row>
    <row r="94" spans="1:12" ht="24">
      <c r="A94" s="244" t="s">
        <v>146</v>
      </c>
      <c r="B94" s="21" t="s">
        <v>35</v>
      </c>
      <c r="C94" s="21" t="s">
        <v>39</v>
      </c>
      <c r="D94" s="20">
        <v>89</v>
      </c>
      <c r="E94" s="101">
        <v>1</v>
      </c>
      <c r="F94" s="20" t="s">
        <v>14</v>
      </c>
      <c r="G94" s="20" t="s">
        <v>70</v>
      </c>
      <c r="H94" s="21" t="s">
        <v>138</v>
      </c>
      <c r="I94" s="74">
        <f t="shared" ref="I94:L95" si="8">I95</f>
        <v>9.9</v>
      </c>
      <c r="J94" s="74">
        <f t="shared" si="8"/>
        <v>0</v>
      </c>
      <c r="K94" s="74">
        <f t="shared" si="8"/>
        <v>10.9</v>
      </c>
      <c r="L94" s="74">
        <f t="shared" si="8"/>
        <v>11.8</v>
      </c>
    </row>
    <row r="95" spans="1:12" ht="24">
      <c r="A95" s="244" t="s">
        <v>147</v>
      </c>
      <c r="B95" s="21" t="s">
        <v>35</v>
      </c>
      <c r="C95" s="21" t="s">
        <v>39</v>
      </c>
      <c r="D95" s="20">
        <v>89</v>
      </c>
      <c r="E95" s="101">
        <v>1</v>
      </c>
      <c r="F95" s="20" t="s">
        <v>14</v>
      </c>
      <c r="G95" s="20" t="s">
        <v>70</v>
      </c>
      <c r="H95" s="21" t="s">
        <v>139</v>
      </c>
      <c r="I95" s="74">
        <f t="shared" si="8"/>
        <v>9.9</v>
      </c>
      <c r="J95" s="74">
        <f t="shared" si="8"/>
        <v>0</v>
      </c>
      <c r="K95" s="74">
        <f t="shared" si="8"/>
        <v>10.9</v>
      </c>
      <c r="L95" s="74">
        <f t="shared" si="8"/>
        <v>11.8</v>
      </c>
    </row>
    <row r="96" spans="1:12">
      <c r="A96" s="36" t="s">
        <v>126</v>
      </c>
      <c r="B96" s="21" t="s">
        <v>35</v>
      </c>
      <c r="C96" s="21" t="s">
        <v>39</v>
      </c>
      <c r="D96" s="20">
        <v>89</v>
      </c>
      <c r="E96" s="101">
        <v>1</v>
      </c>
      <c r="F96" s="20" t="s">
        <v>14</v>
      </c>
      <c r="G96" s="20" t="s">
        <v>70</v>
      </c>
      <c r="H96" s="21">
        <v>244</v>
      </c>
      <c r="I96" s="74">
        <f>'приложение 3'!J96</f>
        <v>9.9</v>
      </c>
      <c r="J96" s="57"/>
      <c r="K96" s="74">
        <f>'приложение 3'!K96</f>
        <v>10.9</v>
      </c>
      <c r="L96" s="74">
        <f>'приложение 3'!L96</f>
        <v>11.8</v>
      </c>
    </row>
    <row r="97" spans="1:12">
      <c r="A97" s="123" t="s">
        <v>100</v>
      </c>
      <c r="B97" s="124" t="s">
        <v>39</v>
      </c>
      <c r="C97" s="125"/>
      <c r="D97" s="126"/>
      <c r="E97" s="125"/>
      <c r="F97" s="125"/>
      <c r="G97" s="126"/>
      <c r="H97" s="127"/>
      <c r="I97" s="468">
        <f>I98</f>
        <v>24</v>
      </c>
      <c r="J97" s="469"/>
      <c r="K97" s="468">
        <f t="shared" ref="K97:L100" si="9">K98</f>
        <v>24</v>
      </c>
      <c r="L97" s="468">
        <f t="shared" si="9"/>
        <v>24</v>
      </c>
    </row>
    <row r="98" spans="1:12" ht="24">
      <c r="A98" s="128" t="s">
        <v>167</v>
      </c>
      <c r="B98" s="125" t="s">
        <v>39</v>
      </c>
      <c r="C98" s="125" t="s">
        <v>36</v>
      </c>
      <c r="D98" s="126"/>
      <c r="E98" s="125"/>
      <c r="F98" s="125"/>
      <c r="G98" s="126"/>
      <c r="H98" s="127"/>
      <c r="I98" s="74">
        <f>I99+I105</f>
        <v>24</v>
      </c>
      <c r="J98" s="74">
        <f>J99+J105</f>
        <v>0</v>
      </c>
      <c r="K98" s="74">
        <f>K99+K105</f>
        <v>24</v>
      </c>
      <c r="L98" s="74">
        <f>L99+L105</f>
        <v>24</v>
      </c>
    </row>
    <row r="99" spans="1:12" ht="24">
      <c r="A99" s="36" t="s">
        <v>56</v>
      </c>
      <c r="B99" s="125" t="s">
        <v>39</v>
      </c>
      <c r="C99" s="125" t="s">
        <v>36</v>
      </c>
      <c r="D99" s="126" t="s">
        <v>38</v>
      </c>
      <c r="E99" s="125" t="s">
        <v>37</v>
      </c>
      <c r="F99" s="125"/>
      <c r="G99" s="126"/>
      <c r="H99" s="127"/>
      <c r="I99" s="74">
        <f>I100</f>
        <v>24</v>
      </c>
      <c r="J99" s="57"/>
      <c r="K99" s="74">
        <f t="shared" si="9"/>
        <v>24</v>
      </c>
      <c r="L99" s="74">
        <f t="shared" si="9"/>
        <v>24</v>
      </c>
    </row>
    <row r="100" spans="1:12" ht="24">
      <c r="A100" s="29" t="s">
        <v>57</v>
      </c>
      <c r="B100" s="125" t="s">
        <v>39</v>
      </c>
      <c r="C100" s="125" t="s">
        <v>36</v>
      </c>
      <c r="D100" s="126" t="s">
        <v>38</v>
      </c>
      <c r="E100" s="125" t="s">
        <v>37</v>
      </c>
      <c r="F100" s="125" t="s">
        <v>14</v>
      </c>
      <c r="G100" s="126"/>
      <c r="H100" s="127"/>
      <c r="I100" s="74">
        <f>I101</f>
        <v>24</v>
      </c>
      <c r="J100" s="57"/>
      <c r="K100" s="74">
        <f t="shared" si="9"/>
        <v>24</v>
      </c>
      <c r="L100" s="74">
        <f t="shared" si="9"/>
        <v>24</v>
      </c>
    </row>
    <row r="101" spans="1:12" ht="36">
      <c r="A101" s="128" t="s">
        <v>103</v>
      </c>
      <c r="B101" s="125" t="s">
        <v>39</v>
      </c>
      <c r="C101" s="125" t="s">
        <v>36</v>
      </c>
      <c r="D101" s="126" t="s">
        <v>38</v>
      </c>
      <c r="E101" s="125" t="s">
        <v>37</v>
      </c>
      <c r="F101" s="125" t="s">
        <v>14</v>
      </c>
      <c r="G101" s="126" t="s">
        <v>104</v>
      </c>
      <c r="H101" s="127"/>
      <c r="I101" s="74">
        <f>I104</f>
        <v>24</v>
      </c>
      <c r="J101" s="57"/>
      <c r="K101" s="74">
        <f>K104</f>
        <v>24</v>
      </c>
      <c r="L101" s="74">
        <f>L104</f>
        <v>24</v>
      </c>
    </row>
    <row r="102" spans="1:12" ht="24">
      <c r="A102" s="244" t="s">
        <v>146</v>
      </c>
      <c r="B102" s="125" t="s">
        <v>39</v>
      </c>
      <c r="C102" s="125" t="s">
        <v>36</v>
      </c>
      <c r="D102" s="126" t="s">
        <v>38</v>
      </c>
      <c r="E102" s="125" t="s">
        <v>37</v>
      </c>
      <c r="F102" s="125" t="s">
        <v>14</v>
      </c>
      <c r="G102" s="126" t="s">
        <v>104</v>
      </c>
      <c r="H102" s="127" t="s">
        <v>138</v>
      </c>
      <c r="I102" s="74">
        <f t="shared" ref="I102:L103" si="10">I103</f>
        <v>24</v>
      </c>
      <c r="J102" s="74">
        <f t="shared" si="10"/>
        <v>0</v>
      </c>
      <c r="K102" s="74">
        <f t="shared" si="10"/>
        <v>24</v>
      </c>
      <c r="L102" s="74">
        <f t="shared" si="10"/>
        <v>24</v>
      </c>
    </row>
    <row r="103" spans="1:12" ht="24">
      <c r="A103" s="244" t="s">
        <v>147</v>
      </c>
      <c r="B103" s="125" t="s">
        <v>39</v>
      </c>
      <c r="C103" s="125" t="s">
        <v>36</v>
      </c>
      <c r="D103" s="126" t="s">
        <v>38</v>
      </c>
      <c r="E103" s="125" t="s">
        <v>37</v>
      </c>
      <c r="F103" s="125" t="s">
        <v>14</v>
      </c>
      <c r="G103" s="126" t="s">
        <v>104</v>
      </c>
      <c r="H103" s="127" t="s">
        <v>139</v>
      </c>
      <c r="I103" s="74">
        <f t="shared" si="10"/>
        <v>24</v>
      </c>
      <c r="J103" s="74">
        <f t="shared" si="10"/>
        <v>0</v>
      </c>
      <c r="K103" s="74">
        <f t="shared" si="10"/>
        <v>24</v>
      </c>
      <c r="L103" s="74">
        <f t="shared" si="10"/>
        <v>24</v>
      </c>
    </row>
    <row r="104" spans="1:12">
      <c r="A104" s="36" t="s">
        <v>126</v>
      </c>
      <c r="B104" s="125" t="s">
        <v>39</v>
      </c>
      <c r="C104" s="125" t="s">
        <v>36</v>
      </c>
      <c r="D104" s="126" t="s">
        <v>38</v>
      </c>
      <c r="E104" s="125" t="s">
        <v>37</v>
      </c>
      <c r="F104" s="125" t="s">
        <v>14</v>
      </c>
      <c r="G104" s="126" t="s">
        <v>104</v>
      </c>
      <c r="H104" s="127" t="s">
        <v>45</v>
      </c>
      <c r="I104" s="74">
        <f>'приложение 3'!J104</f>
        <v>24</v>
      </c>
      <c r="J104" s="57"/>
      <c r="K104" s="74">
        <f>'приложение 3'!L104</f>
        <v>24</v>
      </c>
      <c r="L104" s="74">
        <f>'приложение 3'!L104</f>
        <v>24</v>
      </c>
    </row>
    <row r="105" spans="1:12">
      <c r="A105" s="321" t="s">
        <v>134</v>
      </c>
      <c r="B105" s="125" t="s">
        <v>39</v>
      </c>
      <c r="C105" s="125" t="s">
        <v>36</v>
      </c>
      <c r="D105" s="126" t="s">
        <v>38</v>
      </c>
      <c r="E105" s="125" t="s">
        <v>37</v>
      </c>
      <c r="F105" s="125" t="s">
        <v>14</v>
      </c>
      <c r="G105" s="126" t="s">
        <v>133</v>
      </c>
      <c r="H105" s="127"/>
      <c r="I105" s="74">
        <f>I108</f>
        <v>0</v>
      </c>
      <c r="J105" s="74">
        <f>J108</f>
        <v>0</v>
      </c>
      <c r="K105" s="74">
        <f>K108</f>
        <v>0</v>
      </c>
      <c r="L105" s="74">
        <f>L108</f>
        <v>0</v>
      </c>
    </row>
    <row r="106" spans="1:12" ht="24">
      <c r="A106" s="448" t="s">
        <v>146</v>
      </c>
      <c r="B106" s="125" t="s">
        <v>39</v>
      </c>
      <c r="C106" s="125" t="s">
        <v>36</v>
      </c>
      <c r="D106" s="126" t="s">
        <v>38</v>
      </c>
      <c r="E106" s="125" t="s">
        <v>37</v>
      </c>
      <c r="F106" s="125" t="s">
        <v>14</v>
      </c>
      <c r="G106" s="126" t="s">
        <v>133</v>
      </c>
      <c r="H106" s="127" t="s">
        <v>138</v>
      </c>
      <c r="I106" s="74">
        <f t="shared" ref="I106:L107" si="11">I107</f>
        <v>0</v>
      </c>
      <c r="J106" s="74">
        <f t="shared" si="11"/>
        <v>0</v>
      </c>
      <c r="K106" s="74">
        <f t="shared" si="11"/>
        <v>0</v>
      </c>
      <c r="L106" s="74">
        <f t="shared" si="11"/>
        <v>0</v>
      </c>
    </row>
    <row r="107" spans="1:12" ht="24">
      <c r="A107" s="448" t="s">
        <v>147</v>
      </c>
      <c r="B107" s="125" t="s">
        <v>39</v>
      </c>
      <c r="C107" s="125" t="s">
        <v>36</v>
      </c>
      <c r="D107" s="126" t="s">
        <v>38</v>
      </c>
      <c r="E107" s="125" t="s">
        <v>37</v>
      </c>
      <c r="F107" s="125" t="s">
        <v>14</v>
      </c>
      <c r="G107" s="126" t="s">
        <v>133</v>
      </c>
      <c r="H107" s="127" t="s">
        <v>139</v>
      </c>
      <c r="I107" s="74">
        <f t="shared" si="11"/>
        <v>0</v>
      </c>
      <c r="J107" s="74">
        <f t="shared" si="11"/>
        <v>0</v>
      </c>
      <c r="K107" s="74">
        <f t="shared" si="11"/>
        <v>0</v>
      </c>
      <c r="L107" s="74">
        <f t="shared" si="11"/>
        <v>0</v>
      </c>
    </row>
    <row r="108" spans="1:12">
      <c r="A108" s="470" t="s">
        <v>126</v>
      </c>
      <c r="B108" s="125" t="s">
        <v>39</v>
      </c>
      <c r="C108" s="125" t="s">
        <v>36</v>
      </c>
      <c r="D108" s="126" t="s">
        <v>38</v>
      </c>
      <c r="E108" s="125" t="s">
        <v>37</v>
      </c>
      <c r="F108" s="125" t="s">
        <v>14</v>
      </c>
      <c r="G108" s="126" t="s">
        <v>133</v>
      </c>
      <c r="H108" s="127" t="s">
        <v>45</v>
      </c>
      <c r="I108" s="74">
        <f>'приложение 3'!J108</f>
        <v>0</v>
      </c>
      <c r="J108" s="74">
        <f>'приложение 3'!K108</f>
        <v>0</v>
      </c>
      <c r="K108" s="74">
        <f>'приложение 3'!L108</f>
        <v>0</v>
      </c>
      <c r="L108" s="74">
        <f>'приложение 3'!M108</f>
        <v>0</v>
      </c>
    </row>
    <row r="109" spans="1:12" ht="13.5" thickBot="1">
      <c r="A109" s="471" t="s">
        <v>32</v>
      </c>
      <c r="B109" s="472" t="s">
        <v>33</v>
      </c>
      <c r="C109" s="451"/>
      <c r="D109" s="452"/>
      <c r="E109" s="453"/>
      <c r="F109" s="452"/>
      <c r="G109" s="454"/>
      <c r="H109" s="17"/>
      <c r="I109" s="469">
        <f t="shared" ref="I109:L112" si="12">I110</f>
        <v>1909</v>
      </c>
      <c r="J109" s="469">
        <f t="shared" si="12"/>
        <v>0</v>
      </c>
      <c r="K109" s="469">
        <f t="shared" si="12"/>
        <v>1909</v>
      </c>
      <c r="L109" s="469">
        <f t="shared" si="12"/>
        <v>1909</v>
      </c>
    </row>
    <row r="110" spans="1:12" ht="13.5" thickTop="1">
      <c r="A110" s="96" t="s">
        <v>19</v>
      </c>
      <c r="B110" s="14" t="s">
        <v>33</v>
      </c>
      <c r="C110" s="14" t="s">
        <v>34</v>
      </c>
      <c r="D110" s="33"/>
      <c r="E110" s="16"/>
      <c r="F110" s="15"/>
      <c r="G110" s="22"/>
      <c r="H110" s="17"/>
      <c r="I110" s="89">
        <f t="shared" si="12"/>
        <v>1909</v>
      </c>
      <c r="J110" s="89">
        <f t="shared" si="12"/>
        <v>0</v>
      </c>
      <c r="K110" s="89">
        <f t="shared" si="12"/>
        <v>1909</v>
      </c>
      <c r="L110" s="89">
        <f t="shared" si="12"/>
        <v>1909</v>
      </c>
    </row>
    <row r="111" spans="1:12" ht="24">
      <c r="A111" s="29" t="s">
        <v>56</v>
      </c>
      <c r="B111" s="17" t="s">
        <v>33</v>
      </c>
      <c r="C111" s="17" t="s">
        <v>34</v>
      </c>
      <c r="D111" s="15" t="s">
        <v>38</v>
      </c>
      <c r="E111" s="16"/>
      <c r="F111" s="15"/>
      <c r="G111" s="34"/>
      <c r="H111" s="17"/>
      <c r="I111" s="57">
        <f t="shared" si="12"/>
        <v>1909</v>
      </c>
      <c r="J111" s="57">
        <f t="shared" si="12"/>
        <v>0</v>
      </c>
      <c r="K111" s="57">
        <f t="shared" si="12"/>
        <v>1909</v>
      </c>
      <c r="L111" s="57">
        <f t="shared" si="12"/>
        <v>1909</v>
      </c>
    </row>
    <row r="112" spans="1:12" ht="24">
      <c r="A112" s="29" t="s">
        <v>57</v>
      </c>
      <c r="B112" s="17" t="s">
        <v>33</v>
      </c>
      <c r="C112" s="17" t="s">
        <v>34</v>
      </c>
      <c r="D112" s="15" t="s">
        <v>38</v>
      </c>
      <c r="E112" s="16" t="s">
        <v>37</v>
      </c>
      <c r="F112" s="15"/>
      <c r="G112" s="34"/>
      <c r="H112" s="17"/>
      <c r="I112" s="57">
        <f t="shared" si="12"/>
        <v>1909</v>
      </c>
      <c r="J112" s="57">
        <f t="shared" si="12"/>
        <v>0</v>
      </c>
      <c r="K112" s="57">
        <f t="shared" si="12"/>
        <v>1909</v>
      </c>
      <c r="L112" s="57">
        <f t="shared" si="12"/>
        <v>1909</v>
      </c>
    </row>
    <row r="113" spans="1:12" ht="108">
      <c r="A113" s="18" t="s">
        <v>89</v>
      </c>
      <c r="B113" s="17" t="s">
        <v>33</v>
      </c>
      <c r="C113" s="17" t="s">
        <v>34</v>
      </c>
      <c r="D113" s="15" t="s">
        <v>38</v>
      </c>
      <c r="E113" s="16" t="s">
        <v>37</v>
      </c>
      <c r="F113" s="15" t="s">
        <v>14</v>
      </c>
      <c r="G113" s="22" t="s">
        <v>61</v>
      </c>
      <c r="H113" s="21"/>
      <c r="I113" s="57">
        <f>I116</f>
        <v>1909</v>
      </c>
      <c r="J113" s="57">
        <f>J116</f>
        <v>0</v>
      </c>
      <c r="K113" s="57">
        <f>K116</f>
        <v>1909</v>
      </c>
      <c r="L113" s="57">
        <f>L116</f>
        <v>1909</v>
      </c>
    </row>
    <row r="114" spans="1:12" ht="24">
      <c r="A114" s="244" t="s">
        <v>146</v>
      </c>
      <c r="B114" s="17" t="s">
        <v>33</v>
      </c>
      <c r="C114" s="17" t="s">
        <v>34</v>
      </c>
      <c r="D114" s="15" t="s">
        <v>38</v>
      </c>
      <c r="E114" s="16" t="s">
        <v>37</v>
      </c>
      <c r="F114" s="15" t="s">
        <v>14</v>
      </c>
      <c r="G114" s="22" t="s">
        <v>61</v>
      </c>
      <c r="H114" s="21" t="s">
        <v>138</v>
      </c>
      <c r="I114" s="57">
        <f t="shared" ref="I114:L115" si="13">I115</f>
        <v>1909</v>
      </c>
      <c r="J114" s="57">
        <f t="shared" si="13"/>
        <v>0</v>
      </c>
      <c r="K114" s="57">
        <f t="shared" si="13"/>
        <v>1909</v>
      </c>
      <c r="L114" s="57">
        <f t="shared" si="13"/>
        <v>1909</v>
      </c>
    </row>
    <row r="115" spans="1:12" ht="24">
      <c r="A115" s="244" t="s">
        <v>147</v>
      </c>
      <c r="B115" s="17" t="s">
        <v>33</v>
      </c>
      <c r="C115" s="17" t="s">
        <v>34</v>
      </c>
      <c r="D115" s="15" t="s">
        <v>38</v>
      </c>
      <c r="E115" s="16" t="s">
        <v>37</v>
      </c>
      <c r="F115" s="15" t="s">
        <v>14</v>
      </c>
      <c r="G115" s="22" t="s">
        <v>61</v>
      </c>
      <c r="H115" s="21" t="s">
        <v>139</v>
      </c>
      <c r="I115" s="57">
        <f t="shared" si="13"/>
        <v>1909</v>
      </c>
      <c r="J115" s="57">
        <f t="shared" si="13"/>
        <v>0</v>
      </c>
      <c r="K115" s="57">
        <f t="shared" si="13"/>
        <v>1909</v>
      </c>
      <c r="L115" s="57">
        <f t="shared" si="13"/>
        <v>1909</v>
      </c>
    </row>
    <row r="116" spans="1:12">
      <c r="A116" s="36" t="s">
        <v>126</v>
      </c>
      <c r="B116" s="17" t="s">
        <v>33</v>
      </c>
      <c r="C116" s="17" t="s">
        <v>34</v>
      </c>
      <c r="D116" s="15" t="s">
        <v>38</v>
      </c>
      <c r="E116" s="16" t="s">
        <v>37</v>
      </c>
      <c r="F116" s="15" t="s">
        <v>14</v>
      </c>
      <c r="G116" s="22" t="s">
        <v>61</v>
      </c>
      <c r="H116" s="21" t="s">
        <v>45</v>
      </c>
      <c r="I116" s="57">
        <f>'приложение 3'!J116</f>
        <v>1909</v>
      </c>
      <c r="J116" s="57"/>
      <c r="K116" s="57">
        <f>'приложение 3'!K116</f>
        <v>1909</v>
      </c>
      <c r="L116" s="57">
        <f>'приложение 3'!L116</f>
        <v>1909</v>
      </c>
    </row>
    <row r="117" spans="1:12">
      <c r="A117" s="35" t="s">
        <v>21</v>
      </c>
      <c r="B117" s="24" t="s">
        <v>25</v>
      </c>
      <c r="C117" s="24"/>
      <c r="D117" s="23"/>
      <c r="E117" s="22"/>
      <c r="F117" s="21"/>
      <c r="G117" s="22"/>
      <c r="H117" s="21"/>
      <c r="I117" s="469">
        <f>I118+I130</f>
        <v>295.3</v>
      </c>
      <c r="J117" s="469">
        <f>J130</f>
        <v>0</v>
      </c>
      <c r="K117" s="469">
        <v>322.3</v>
      </c>
      <c r="L117" s="469">
        <v>330</v>
      </c>
    </row>
    <row r="118" spans="1:12">
      <c r="A118" s="277" t="s">
        <v>160</v>
      </c>
      <c r="B118" s="167" t="s">
        <v>25</v>
      </c>
      <c r="C118" s="167" t="s">
        <v>35</v>
      </c>
      <c r="D118" s="23"/>
      <c r="E118" s="22"/>
      <c r="F118" s="21"/>
      <c r="G118" s="22"/>
      <c r="H118" s="21"/>
      <c r="I118" s="473">
        <f>I119+I124</f>
        <v>224.3</v>
      </c>
      <c r="J118" s="473"/>
      <c r="K118" s="473">
        <f>K119+K124</f>
        <v>224.3</v>
      </c>
      <c r="L118" s="473">
        <f>L119+L124</f>
        <v>224.3</v>
      </c>
    </row>
    <row r="119" spans="1:12" ht="38.25">
      <c r="A119" s="338" t="s">
        <v>177</v>
      </c>
      <c r="B119" s="167" t="s">
        <v>25</v>
      </c>
      <c r="C119" s="167" t="s">
        <v>35</v>
      </c>
      <c r="D119" s="23" t="s">
        <v>172</v>
      </c>
      <c r="E119" s="22"/>
      <c r="F119" s="21"/>
      <c r="G119" s="22"/>
      <c r="H119" s="21"/>
      <c r="I119" s="473">
        <f>I120</f>
        <v>200.3</v>
      </c>
      <c r="J119" s="473"/>
      <c r="K119" s="473">
        <f t="shared" ref="K119:L122" si="14">K120</f>
        <v>200.3</v>
      </c>
      <c r="L119" s="473">
        <f t="shared" si="14"/>
        <v>200.3</v>
      </c>
    </row>
    <row r="120" spans="1:12" ht="25.5">
      <c r="A120" s="338" t="s">
        <v>176</v>
      </c>
      <c r="B120" s="167" t="s">
        <v>25</v>
      </c>
      <c r="C120" s="167" t="s">
        <v>35</v>
      </c>
      <c r="D120" s="23" t="s">
        <v>172</v>
      </c>
      <c r="E120" s="22" t="s">
        <v>173</v>
      </c>
      <c r="F120" s="21" t="s">
        <v>33</v>
      </c>
      <c r="G120" s="22"/>
      <c r="H120" s="21"/>
      <c r="I120" s="473">
        <f>I121</f>
        <v>200.3</v>
      </c>
      <c r="J120" s="473"/>
      <c r="K120" s="473">
        <f t="shared" si="14"/>
        <v>200.3</v>
      </c>
      <c r="L120" s="473">
        <f t="shared" si="14"/>
        <v>200.3</v>
      </c>
    </row>
    <row r="121" spans="1:12" ht="25.5">
      <c r="A121" s="339" t="s">
        <v>175</v>
      </c>
      <c r="B121" s="24" t="s">
        <v>25</v>
      </c>
      <c r="C121" s="24" t="s">
        <v>35</v>
      </c>
      <c r="D121" s="23" t="s">
        <v>172</v>
      </c>
      <c r="E121" s="22" t="s">
        <v>173</v>
      </c>
      <c r="F121" s="21" t="s">
        <v>33</v>
      </c>
      <c r="G121" s="22" t="s">
        <v>174</v>
      </c>
      <c r="H121" s="21"/>
      <c r="I121" s="473">
        <f>I122</f>
        <v>200.3</v>
      </c>
      <c r="J121" s="473"/>
      <c r="K121" s="473">
        <f t="shared" si="14"/>
        <v>200.3</v>
      </c>
      <c r="L121" s="473">
        <f t="shared" si="14"/>
        <v>200.3</v>
      </c>
    </row>
    <row r="122" spans="1:12" ht="24">
      <c r="A122" s="244" t="s">
        <v>147</v>
      </c>
      <c r="B122" s="24" t="s">
        <v>25</v>
      </c>
      <c r="C122" s="24" t="s">
        <v>35</v>
      </c>
      <c r="D122" s="23" t="s">
        <v>172</v>
      </c>
      <c r="E122" s="22" t="s">
        <v>173</v>
      </c>
      <c r="F122" s="21" t="s">
        <v>33</v>
      </c>
      <c r="G122" s="22" t="s">
        <v>174</v>
      </c>
      <c r="H122" s="21" t="s">
        <v>139</v>
      </c>
      <c r="I122" s="473">
        <f>I123</f>
        <v>200.3</v>
      </c>
      <c r="J122" s="473"/>
      <c r="K122" s="473">
        <f>K123</f>
        <v>200.3</v>
      </c>
      <c r="L122" s="473">
        <f t="shared" si="14"/>
        <v>200.3</v>
      </c>
    </row>
    <row r="123" spans="1:12">
      <c r="A123" s="36" t="s">
        <v>126</v>
      </c>
      <c r="B123" s="24" t="s">
        <v>25</v>
      </c>
      <c r="C123" s="24" t="s">
        <v>35</v>
      </c>
      <c r="D123" s="23" t="s">
        <v>172</v>
      </c>
      <c r="E123" s="22" t="s">
        <v>173</v>
      </c>
      <c r="F123" s="21" t="s">
        <v>33</v>
      </c>
      <c r="G123" s="22" t="s">
        <v>174</v>
      </c>
      <c r="H123" s="21" t="s">
        <v>45</v>
      </c>
      <c r="I123" s="473">
        <f>'приложение 3'!J123</f>
        <v>200.3</v>
      </c>
      <c r="J123" s="473"/>
      <c r="K123" s="520">
        <f>'приложение 3'!K123</f>
        <v>200.3</v>
      </c>
      <c r="L123" s="520">
        <f>'приложение 3'!L123</f>
        <v>200.3</v>
      </c>
    </row>
    <row r="124" spans="1:12" ht="24">
      <c r="A124" s="36" t="s">
        <v>56</v>
      </c>
      <c r="B124" s="167" t="s">
        <v>25</v>
      </c>
      <c r="C124" s="167" t="s">
        <v>35</v>
      </c>
      <c r="D124" s="167" t="s">
        <v>38</v>
      </c>
      <c r="E124" s="167"/>
      <c r="F124" s="167"/>
      <c r="G124" s="167"/>
      <c r="H124" s="21"/>
      <c r="I124" s="168">
        <f>I125</f>
        <v>24</v>
      </c>
      <c r="J124" s="168"/>
      <c r="K124" s="168">
        <f>K125</f>
        <v>24</v>
      </c>
      <c r="L124" s="168">
        <f>L125</f>
        <v>24</v>
      </c>
    </row>
    <row r="125" spans="1:12" ht="24">
      <c r="A125" s="29" t="s">
        <v>57</v>
      </c>
      <c r="B125" s="167" t="s">
        <v>25</v>
      </c>
      <c r="C125" s="167" t="s">
        <v>35</v>
      </c>
      <c r="D125" s="167" t="s">
        <v>38</v>
      </c>
      <c r="E125" s="167" t="s">
        <v>37</v>
      </c>
      <c r="F125" s="167"/>
      <c r="G125" s="167"/>
      <c r="H125" s="21"/>
      <c r="I125" s="168">
        <f>I126</f>
        <v>24</v>
      </c>
      <c r="J125" s="168"/>
      <c r="K125" s="168">
        <f>K126</f>
        <v>24</v>
      </c>
      <c r="L125" s="168">
        <f>L126</f>
        <v>24</v>
      </c>
    </row>
    <row r="126" spans="1:12" ht="45">
      <c r="A126" s="139" t="s">
        <v>98</v>
      </c>
      <c r="B126" s="167" t="s">
        <v>25</v>
      </c>
      <c r="C126" s="167" t="s">
        <v>35</v>
      </c>
      <c r="D126" s="167" t="s">
        <v>38</v>
      </c>
      <c r="E126" s="167" t="s">
        <v>37</v>
      </c>
      <c r="F126" s="167" t="s">
        <v>14</v>
      </c>
      <c r="G126" s="167" t="s">
        <v>99</v>
      </c>
      <c r="H126" s="21"/>
      <c r="I126" s="168">
        <f>I129</f>
        <v>24</v>
      </c>
      <c r="J126" s="168"/>
      <c r="K126" s="168">
        <f>K129</f>
        <v>24</v>
      </c>
      <c r="L126" s="168">
        <f>L129</f>
        <v>24</v>
      </c>
    </row>
    <row r="127" spans="1:12" ht="24">
      <c r="A127" s="244" t="s">
        <v>146</v>
      </c>
      <c r="B127" s="167" t="s">
        <v>25</v>
      </c>
      <c r="C127" s="167" t="s">
        <v>35</v>
      </c>
      <c r="D127" s="167" t="s">
        <v>38</v>
      </c>
      <c r="E127" s="167" t="s">
        <v>37</v>
      </c>
      <c r="F127" s="167" t="s">
        <v>14</v>
      </c>
      <c r="G127" s="167" t="s">
        <v>99</v>
      </c>
      <c r="H127" s="21" t="s">
        <v>138</v>
      </c>
      <c r="I127" s="168">
        <f t="shared" ref="I127:L128" si="15">I128</f>
        <v>24</v>
      </c>
      <c r="J127" s="168">
        <f t="shared" si="15"/>
        <v>0</v>
      </c>
      <c r="K127" s="168">
        <f t="shared" si="15"/>
        <v>24</v>
      </c>
      <c r="L127" s="168">
        <f t="shared" si="15"/>
        <v>24</v>
      </c>
    </row>
    <row r="128" spans="1:12" ht="24">
      <c r="A128" s="244" t="s">
        <v>147</v>
      </c>
      <c r="B128" s="167" t="s">
        <v>25</v>
      </c>
      <c r="C128" s="167" t="s">
        <v>35</v>
      </c>
      <c r="D128" s="167" t="s">
        <v>38</v>
      </c>
      <c r="E128" s="167" t="s">
        <v>37</v>
      </c>
      <c r="F128" s="167" t="s">
        <v>14</v>
      </c>
      <c r="G128" s="167" t="s">
        <v>99</v>
      </c>
      <c r="H128" s="21" t="s">
        <v>139</v>
      </c>
      <c r="I128" s="168">
        <f t="shared" si="15"/>
        <v>24</v>
      </c>
      <c r="J128" s="168">
        <f t="shared" si="15"/>
        <v>0</v>
      </c>
      <c r="K128" s="168">
        <f t="shared" si="15"/>
        <v>24</v>
      </c>
      <c r="L128" s="168">
        <f t="shared" si="15"/>
        <v>24</v>
      </c>
    </row>
    <row r="129" spans="1:12" ht="13.5" thickBot="1">
      <c r="A129" s="36" t="s">
        <v>126</v>
      </c>
      <c r="B129" s="167" t="s">
        <v>25</v>
      </c>
      <c r="C129" s="167" t="s">
        <v>35</v>
      </c>
      <c r="D129" s="167" t="s">
        <v>38</v>
      </c>
      <c r="E129" s="167" t="s">
        <v>37</v>
      </c>
      <c r="F129" s="167" t="s">
        <v>14</v>
      </c>
      <c r="G129" s="167" t="s">
        <v>99</v>
      </c>
      <c r="H129" s="21" t="s">
        <v>45</v>
      </c>
      <c r="I129" s="168">
        <f>'приложение 3'!J129</f>
        <v>24</v>
      </c>
      <c r="J129" s="168"/>
      <c r="K129" s="168">
        <f>'приложение 3'!L129</f>
        <v>24</v>
      </c>
      <c r="L129" s="168">
        <f>'приложение 3'!L129</f>
        <v>24</v>
      </c>
    </row>
    <row r="130" spans="1:12">
      <c r="A130" s="71" t="s">
        <v>12</v>
      </c>
      <c r="B130" s="19" t="s">
        <v>25</v>
      </c>
      <c r="C130" s="19" t="s">
        <v>39</v>
      </c>
      <c r="D130" s="21"/>
      <c r="E130" s="21"/>
      <c r="F130" s="21"/>
      <c r="G130" s="21"/>
      <c r="H130" s="90"/>
      <c r="I130" s="172">
        <f>I131+I137+I143</f>
        <v>71</v>
      </c>
      <c r="J130" s="172">
        <f>J143+J131+J155</f>
        <v>0</v>
      </c>
      <c r="K130" s="172">
        <f>K143+K131+K155</f>
        <v>108</v>
      </c>
      <c r="L130" s="172">
        <f>L143+L131+L155</f>
        <v>105.69999999999999</v>
      </c>
    </row>
    <row r="131" spans="1:12" ht="36">
      <c r="A131" s="200" t="s">
        <v>127</v>
      </c>
      <c r="B131" s="222" t="s">
        <v>25</v>
      </c>
      <c r="C131" s="118" t="s">
        <v>39</v>
      </c>
      <c r="D131" s="119">
        <v>10</v>
      </c>
      <c r="E131" s="120"/>
      <c r="F131" s="121"/>
      <c r="G131" s="121"/>
      <c r="H131" s="120"/>
      <c r="I131" s="474">
        <f>I132</f>
        <v>0</v>
      </c>
      <c r="J131" s="474"/>
      <c r="K131" s="474">
        <f>K132</f>
        <v>0</v>
      </c>
      <c r="L131" s="474">
        <f>L132</f>
        <v>0</v>
      </c>
    </row>
    <row r="132" spans="1:12" ht="24">
      <c r="A132" s="231" t="s">
        <v>122</v>
      </c>
      <c r="B132" s="222" t="s">
        <v>25</v>
      </c>
      <c r="C132" s="118" t="s">
        <v>39</v>
      </c>
      <c r="D132" s="119">
        <v>10</v>
      </c>
      <c r="E132" s="120">
        <v>0</v>
      </c>
      <c r="F132" s="121" t="s">
        <v>123</v>
      </c>
      <c r="G132" s="121"/>
      <c r="H132" s="120"/>
      <c r="I132" s="474">
        <f>I133</f>
        <v>0</v>
      </c>
      <c r="J132" s="474"/>
      <c r="K132" s="474">
        <f>K133</f>
        <v>0</v>
      </c>
      <c r="L132" s="474">
        <f>L133</f>
        <v>0</v>
      </c>
    </row>
    <row r="133" spans="1:12" ht="39" customHeight="1">
      <c r="A133" s="200" t="s">
        <v>124</v>
      </c>
      <c r="B133" s="222" t="s">
        <v>25</v>
      </c>
      <c r="C133" s="118" t="s">
        <v>39</v>
      </c>
      <c r="D133" s="119">
        <v>10</v>
      </c>
      <c r="E133" s="120">
        <v>0</v>
      </c>
      <c r="F133" s="121" t="s">
        <v>123</v>
      </c>
      <c r="G133" s="121" t="s">
        <v>125</v>
      </c>
      <c r="H133" s="120"/>
      <c r="I133" s="474">
        <f>I136</f>
        <v>0</v>
      </c>
      <c r="J133" s="474"/>
      <c r="K133" s="474">
        <f>K136</f>
        <v>0</v>
      </c>
      <c r="L133" s="474">
        <f>L136</f>
        <v>0</v>
      </c>
    </row>
    <row r="134" spans="1:12" ht="39" customHeight="1">
      <c r="A134" s="244" t="s">
        <v>146</v>
      </c>
      <c r="B134" s="222" t="s">
        <v>25</v>
      </c>
      <c r="C134" s="118" t="s">
        <v>39</v>
      </c>
      <c r="D134" s="119">
        <v>10</v>
      </c>
      <c r="E134" s="120">
        <v>0</v>
      </c>
      <c r="F134" s="121" t="s">
        <v>123</v>
      </c>
      <c r="G134" s="121" t="s">
        <v>125</v>
      </c>
      <c r="H134" s="120">
        <v>200</v>
      </c>
      <c r="I134" s="474">
        <f t="shared" ref="I134:L135" si="16">I135</f>
        <v>0</v>
      </c>
      <c r="J134" s="474">
        <f t="shared" si="16"/>
        <v>0</v>
      </c>
      <c r="K134" s="474">
        <f t="shared" si="16"/>
        <v>0</v>
      </c>
      <c r="L134" s="474">
        <f t="shared" si="16"/>
        <v>0</v>
      </c>
    </row>
    <row r="135" spans="1:12" ht="39" customHeight="1">
      <c r="A135" s="244" t="s">
        <v>147</v>
      </c>
      <c r="B135" s="222" t="s">
        <v>25</v>
      </c>
      <c r="C135" s="118" t="s">
        <v>39</v>
      </c>
      <c r="D135" s="119">
        <v>10</v>
      </c>
      <c r="E135" s="120">
        <v>0</v>
      </c>
      <c r="F135" s="121" t="s">
        <v>123</v>
      </c>
      <c r="G135" s="121" t="s">
        <v>125</v>
      </c>
      <c r="H135" s="120">
        <v>240</v>
      </c>
      <c r="I135" s="474">
        <f t="shared" si="16"/>
        <v>0</v>
      </c>
      <c r="J135" s="474">
        <f t="shared" si="16"/>
        <v>0</v>
      </c>
      <c r="K135" s="474">
        <f t="shared" si="16"/>
        <v>0</v>
      </c>
      <c r="L135" s="474">
        <f t="shared" si="16"/>
        <v>0</v>
      </c>
    </row>
    <row r="136" spans="1:12">
      <c r="A136" s="36" t="s">
        <v>126</v>
      </c>
      <c r="B136" s="222" t="s">
        <v>25</v>
      </c>
      <c r="C136" s="118" t="s">
        <v>39</v>
      </c>
      <c r="D136" s="119">
        <v>10</v>
      </c>
      <c r="E136" s="120">
        <v>0</v>
      </c>
      <c r="F136" s="121" t="s">
        <v>123</v>
      </c>
      <c r="G136" s="121" t="s">
        <v>125</v>
      </c>
      <c r="H136" s="120">
        <v>244</v>
      </c>
      <c r="I136" s="474">
        <f>'приложение 3'!J136</f>
        <v>0</v>
      </c>
      <c r="J136" s="474">
        <f>'приложение 3'!K136</f>
        <v>0</v>
      </c>
      <c r="K136" s="474">
        <f>'приложение 3'!L136</f>
        <v>0</v>
      </c>
      <c r="L136" s="474">
        <f>'приложение 3'!M136</f>
        <v>0</v>
      </c>
    </row>
    <row r="137" spans="1:12" ht="45">
      <c r="A137" s="342" t="s">
        <v>181</v>
      </c>
      <c r="B137" s="222" t="s">
        <v>25</v>
      </c>
      <c r="C137" s="118" t="s">
        <v>39</v>
      </c>
      <c r="D137" s="119">
        <v>22</v>
      </c>
      <c r="E137" s="120"/>
      <c r="F137" s="121"/>
      <c r="G137" s="232"/>
      <c r="H137" s="233"/>
      <c r="I137" s="474">
        <f>I138</f>
        <v>0</v>
      </c>
      <c r="J137" s="474"/>
      <c r="K137" s="474">
        <f t="shared" ref="K137:L141" si="17">K138</f>
        <v>0</v>
      </c>
      <c r="L137" s="474">
        <f t="shared" si="17"/>
        <v>0</v>
      </c>
    </row>
    <row r="138" spans="1:12" ht="30">
      <c r="A138" s="341" t="s">
        <v>180</v>
      </c>
      <c r="B138" s="222" t="s">
        <v>25</v>
      </c>
      <c r="C138" s="118" t="s">
        <v>39</v>
      </c>
      <c r="D138" s="119">
        <v>22</v>
      </c>
      <c r="E138" s="120">
        <v>0</v>
      </c>
      <c r="F138" s="121" t="s">
        <v>26</v>
      </c>
      <c r="G138" s="232"/>
      <c r="H138" s="233"/>
      <c r="I138" s="474">
        <f>I139</f>
        <v>0</v>
      </c>
      <c r="J138" s="474"/>
      <c r="K138" s="474">
        <f t="shared" si="17"/>
        <v>0</v>
      </c>
      <c r="L138" s="474">
        <f t="shared" si="17"/>
        <v>0</v>
      </c>
    </row>
    <row r="139" spans="1:12">
      <c r="A139" s="183" t="s">
        <v>179</v>
      </c>
      <c r="B139" s="222" t="s">
        <v>25</v>
      </c>
      <c r="C139" s="118" t="s">
        <v>39</v>
      </c>
      <c r="D139" s="119">
        <v>22</v>
      </c>
      <c r="E139" s="120">
        <v>0</v>
      </c>
      <c r="F139" s="121" t="s">
        <v>26</v>
      </c>
      <c r="G139" s="232" t="s">
        <v>178</v>
      </c>
      <c r="H139" s="233"/>
      <c r="I139" s="474">
        <f>I140</f>
        <v>0</v>
      </c>
      <c r="J139" s="474"/>
      <c r="K139" s="474">
        <f t="shared" si="17"/>
        <v>0</v>
      </c>
      <c r="L139" s="474">
        <f t="shared" si="17"/>
        <v>0</v>
      </c>
    </row>
    <row r="140" spans="1:12" ht="24">
      <c r="A140" s="244" t="s">
        <v>146</v>
      </c>
      <c r="B140" s="222" t="s">
        <v>25</v>
      </c>
      <c r="C140" s="118" t="s">
        <v>39</v>
      </c>
      <c r="D140" s="119">
        <v>22</v>
      </c>
      <c r="E140" s="120">
        <v>0</v>
      </c>
      <c r="F140" s="121" t="s">
        <v>26</v>
      </c>
      <c r="G140" s="232" t="s">
        <v>178</v>
      </c>
      <c r="H140" s="233">
        <v>200</v>
      </c>
      <c r="I140" s="474">
        <f>I141</f>
        <v>0</v>
      </c>
      <c r="J140" s="474"/>
      <c r="K140" s="474">
        <f t="shared" si="17"/>
        <v>0</v>
      </c>
      <c r="L140" s="474">
        <f t="shared" si="17"/>
        <v>0</v>
      </c>
    </row>
    <row r="141" spans="1:12" ht="24">
      <c r="A141" s="244" t="s">
        <v>147</v>
      </c>
      <c r="B141" s="222" t="s">
        <v>25</v>
      </c>
      <c r="C141" s="118" t="s">
        <v>39</v>
      </c>
      <c r="D141" s="119">
        <v>22</v>
      </c>
      <c r="E141" s="120">
        <v>0</v>
      </c>
      <c r="F141" s="121" t="s">
        <v>26</v>
      </c>
      <c r="G141" s="232" t="s">
        <v>178</v>
      </c>
      <c r="H141" s="233">
        <v>240</v>
      </c>
      <c r="I141" s="474">
        <f>I142</f>
        <v>0</v>
      </c>
      <c r="J141" s="474"/>
      <c r="K141" s="474">
        <f t="shared" si="17"/>
        <v>0</v>
      </c>
      <c r="L141" s="474">
        <f t="shared" si="17"/>
        <v>0</v>
      </c>
    </row>
    <row r="142" spans="1:12">
      <c r="A142" s="183" t="s">
        <v>126</v>
      </c>
      <c r="B142" s="222" t="s">
        <v>25</v>
      </c>
      <c r="C142" s="118" t="s">
        <v>39</v>
      </c>
      <c r="D142" s="119">
        <v>22</v>
      </c>
      <c r="E142" s="120">
        <v>0</v>
      </c>
      <c r="F142" s="121" t="s">
        <v>26</v>
      </c>
      <c r="G142" s="232" t="s">
        <v>178</v>
      </c>
      <c r="H142" s="233">
        <v>244</v>
      </c>
      <c r="I142" s="474">
        <f>'приложение 3'!J142</f>
        <v>0</v>
      </c>
      <c r="J142" s="474"/>
      <c r="K142" s="474">
        <f>'приложение 3'!K142</f>
        <v>0</v>
      </c>
      <c r="L142" s="474">
        <f>'приложение 3'!L142</f>
        <v>0</v>
      </c>
    </row>
    <row r="143" spans="1:12" ht="24">
      <c r="A143" s="36" t="s">
        <v>56</v>
      </c>
      <c r="B143" s="59" t="s">
        <v>25</v>
      </c>
      <c r="C143" s="59" t="s">
        <v>39</v>
      </c>
      <c r="D143" s="58">
        <v>89</v>
      </c>
      <c r="E143" s="58"/>
      <c r="F143" s="60"/>
      <c r="G143" s="60"/>
      <c r="H143" s="90"/>
      <c r="I143" s="57">
        <f>I144+I155</f>
        <v>71</v>
      </c>
      <c r="J143" s="57">
        <f>J144</f>
        <v>0</v>
      </c>
      <c r="K143" s="57">
        <f>K144</f>
        <v>108</v>
      </c>
      <c r="L143" s="57">
        <f>L144</f>
        <v>105.69999999999999</v>
      </c>
    </row>
    <row r="144" spans="1:12" ht="24">
      <c r="A144" s="36" t="s">
        <v>57</v>
      </c>
      <c r="B144" s="61" t="s">
        <v>25</v>
      </c>
      <c r="C144" s="61" t="s">
        <v>39</v>
      </c>
      <c r="D144" s="61">
        <v>89</v>
      </c>
      <c r="E144" s="61">
        <v>1</v>
      </c>
      <c r="F144" s="61"/>
      <c r="G144" s="60"/>
      <c r="H144" s="90"/>
      <c r="I144" s="57">
        <f>I145+I149+I151</f>
        <v>71</v>
      </c>
      <c r="J144" s="57">
        <f>J145+J149+J151</f>
        <v>0</v>
      </c>
      <c r="K144" s="57">
        <f>K145+K149+K151</f>
        <v>108</v>
      </c>
      <c r="L144" s="57">
        <f>L145+L149+L151</f>
        <v>105.69999999999999</v>
      </c>
    </row>
    <row r="145" spans="1:12" ht="36">
      <c r="A145" s="18" t="s">
        <v>90</v>
      </c>
      <c r="B145" s="62" t="s">
        <v>25</v>
      </c>
      <c r="C145" s="62" t="s">
        <v>39</v>
      </c>
      <c r="D145" s="63" t="s">
        <v>38</v>
      </c>
      <c r="E145" s="63" t="s">
        <v>37</v>
      </c>
      <c r="F145" s="62" t="s">
        <v>14</v>
      </c>
      <c r="G145" s="62" t="s">
        <v>62</v>
      </c>
      <c r="H145" s="90"/>
      <c r="I145" s="107">
        <f>I148</f>
        <v>51</v>
      </c>
      <c r="J145" s="107">
        <f>J148</f>
        <v>0</v>
      </c>
      <c r="K145" s="107">
        <f>K148</f>
        <v>51</v>
      </c>
      <c r="L145" s="107">
        <f>L148</f>
        <v>51</v>
      </c>
    </row>
    <row r="146" spans="1:12" ht="24">
      <c r="A146" s="244" t="s">
        <v>146</v>
      </c>
      <c r="B146" s="62" t="s">
        <v>25</v>
      </c>
      <c r="C146" s="62" t="s">
        <v>39</v>
      </c>
      <c r="D146" s="63" t="s">
        <v>38</v>
      </c>
      <c r="E146" s="63" t="s">
        <v>37</v>
      </c>
      <c r="F146" s="62" t="s">
        <v>14</v>
      </c>
      <c r="G146" s="62" t="s">
        <v>62</v>
      </c>
      <c r="H146" s="90" t="s">
        <v>138</v>
      </c>
      <c r="I146" s="107">
        <f t="shared" ref="I146:L147" si="18">I147</f>
        <v>51</v>
      </c>
      <c r="J146" s="107">
        <f t="shared" si="18"/>
        <v>0</v>
      </c>
      <c r="K146" s="107">
        <f t="shared" si="18"/>
        <v>51</v>
      </c>
      <c r="L146" s="107">
        <f t="shared" si="18"/>
        <v>51</v>
      </c>
    </row>
    <row r="147" spans="1:12" ht="24">
      <c r="A147" s="244" t="s">
        <v>147</v>
      </c>
      <c r="B147" s="62" t="s">
        <v>25</v>
      </c>
      <c r="C147" s="62" t="s">
        <v>39</v>
      </c>
      <c r="D147" s="63" t="s">
        <v>38</v>
      </c>
      <c r="E147" s="63" t="s">
        <v>37</v>
      </c>
      <c r="F147" s="62" t="s">
        <v>14</v>
      </c>
      <c r="G147" s="62" t="s">
        <v>62</v>
      </c>
      <c r="H147" s="90" t="s">
        <v>139</v>
      </c>
      <c r="I147" s="107">
        <f t="shared" si="18"/>
        <v>51</v>
      </c>
      <c r="J147" s="107">
        <f t="shared" si="18"/>
        <v>0</v>
      </c>
      <c r="K147" s="107">
        <f t="shared" si="18"/>
        <v>51</v>
      </c>
      <c r="L147" s="107">
        <f t="shared" si="18"/>
        <v>51</v>
      </c>
    </row>
    <row r="148" spans="1:12">
      <c r="A148" s="36" t="s">
        <v>126</v>
      </c>
      <c r="B148" s="62" t="s">
        <v>25</v>
      </c>
      <c r="C148" s="62" t="s">
        <v>39</v>
      </c>
      <c r="D148" s="63" t="s">
        <v>38</v>
      </c>
      <c r="E148" s="63" t="s">
        <v>37</v>
      </c>
      <c r="F148" s="62" t="s">
        <v>14</v>
      </c>
      <c r="G148" s="62" t="s">
        <v>62</v>
      </c>
      <c r="H148" s="90" t="s">
        <v>45</v>
      </c>
      <c r="I148" s="107">
        <f>'приложение 3'!J148</f>
        <v>51</v>
      </c>
      <c r="J148" s="107"/>
      <c r="K148" s="107">
        <f>'приложение 3'!K148</f>
        <v>51</v>
      </c>
      <c r="L148" s="107">
        <f>'приложение 3'!L148</f>
        <v>51</v>
      </c>
    </row>
    <row r="149" spans="1:12">
      <c r="A149" s="73" t="s">
        <v>74</v>
      </c>
      <c r="B149" s="62" t="s">
        <v>25</v>
      </c>
      <c r="C149" s="62" t="s">
        <v>39</v>
      </c>
      <c r="D149" s="63" t="s">
        <v>38</v>
      </c>
      <c r="E149" s="63" t="s">
        <v>37</v>
      </c>
      <c r="F149" s="62" t="s">
        <v>14</v>
      </c>
      <c r="G149" s="62" t="s">
        <v>76</v>
      </c>
      <c r="H149" s="90"/>
      <c r="I149" s="107">
        <f>I150</f>
        <v>0</v>
      </c>
      <c r="J149" s="107">
        <f>J150</f>
        <v>0</v>
      </c>
      <c r="K149" s="107">
        <f>K150</f>
        <v>0</v>
      </c>
      <c r="L149" s="107">
        <f>L150</f>
        <v>0</v>
      </c>
    </row>
    <row r="150" spans="1:12">
      <c r="A150" s="36" t="s">
        <v>126</v>
      </c>
      <c r="B150" s="62" t="s">
        <v>25</v>
      </c>
      <c r="C150" s="62" t="s">
        <v>39</v>
      </c>
      <c r="D150" s="63" t="s">
        <v>38</v>
      </c>
      <c r="E150" s="63" t="s">
        <v>37</v>
      </c>
      <c r="F150" s="62" t="s">
        <v>14</v>
      </c>
      <c r="G150" s="62" t="s">
        <v>76</v>
      </c>
      <c r="H150" s="90" t="s">
        <v>45</v>
      </c>
      <c r="I150" s="107">
        <f>'приложение 3'!J152</f>
        <v>0</v>
      </c>
      <c r="J150" s="107"/>
      <c r="K150" s="107">
        <f>'приложение 3'!K152</f>
        <v>0</v>
      </c>
      <c r="L150" s="107">
        <f>'приложение 3'!L152</f>
        <v>0</v>
      </c>
    </row>
    <row r="151" spans="1:12">
      <c r="A151" s="73" t="s">
        <v>75</v>
      </c>
      <c r="B151" s="62" t="s">
        <v>25</v>
      </c>
      <c r="C151" s="62" t="s">
        <v>39</v>
      </c>
      <c r="D151" s="63" t="s">
        <v>38</v>
      </c>
      <c r="E151" s="63" t="s">
        <v>37</v>
      </c>
      <c r="F151" s="62" t="s">
        <v>14</v>
      </c>
      <c r="G151" s="62" t="s">
        <v>13</v>
      </c>
      <c r="H151" s="90"/>
      <c r="I151" s="107">
        <f>I152</f>
        <v>20</v>
      </c>
      <c r="J151" s="107">
        <f>J154</f>
        <v>0</v>
      </c>
      <c r="K151" s="107">
        <f>K154</f>
        <v>57</v>
      </c>
      <c r="L151" s="107">
        <f>L154</f>
        <v>54.699999999999996</v>
      </c>
    </row>
    <row r="152" spans="1:12" ht="24">
      <c r="A152" s="244" t="s">
        <v>146</v>
      </c>
      <c r="B152" s="62" t="s">
        <v>25</v>
      </c>
      <c r="C152" s="62" t="s">
        <v>39</v>
      </c>
      <c r="D152" s="63" t="s">
        <v>38</v>
      </c>
      <c r="E152" s="63" t="s">
        <v>37</v>
      </c>
      <c r="F152" s="62" t="s">
        <v>14</v>
      </c>
      <c r="G152" s="62" t="s">
        <v>13</v>
      </c>
      <c r="H152" s="90" t="s">
        <v>138</v>
      </c>
      <c r="I152" s="107">
        <f>I153</f>
        <v>20</v>
      </c>
      <c r="J152" s="107">
        <f t="shared" ref="J152:L153" si="19">J153</f>
        <v>0</v>
      </c>
      <c r="K152" s="107">
        <f t="shared" si="19"/>
        <v>57</v>
      </c>
      <c r="L152" s="107">
        <f t="shared" si="19"/>
        <v>54.699999999999996</v>
      </c>
    </row>
    <row r="153" spans="1:12" ht="24">
      <c r="A153" s="244" t="s">
        <v>147</v>
      </c>
      <c r="B153" s="62" t="s">
        <v>25</v>
      </c>
      <c r="C153" s="62" t="s">
        <v>39</v>
      </c>
      <c r="D153" s="63" t="s">
        <v>38</v>
      </c>
      <c r="E153" s="63" t="s">
        <v>37</v>
      </c>
      <c r="F153" s="62" t="s">
        <v>14</v>
      </c>
      <c r="G153" s="62" t="s">
        <v>13</v>
      </c>
      <c r="H153" s="90" t="s">
        <v>139</v>
      </c>
      <c r="I153" s="107">
        <f>I154</f>
        <v>20</v>
      </c>
      <c r="J153" s="107">
        <f t="shared" si="19"/>
        <v>0</v>
      </c>
      <c r="K153" s="107">
        <f t="shared" si="19"/>
        <v>57</v>
      </c>
      <c r="L153" s="107">
        <f t="shared" si="19"/>
        <v>54.699999999999996</v>
      </c>
    </row>
    <row r="154" spans="1:12">
      <c r="A154" s="36" t="s">
        <v>126</v>
      </c>
      <c r="B154" s="62" t="s">
        <v>25</v>
      </c>
      <c r="C154" s="62" t="s">
        <v>39</v>
      </c>
      <c r="D154" s="63" t="s">
        <v>38</v>
      </c>
      <c r="E154" s="63" t="s">
        <v>37</v>
      </c>
      <c r="F154" s="62" t="s">
        <v>14</v>
      </c>
      <c r="G154" s="62" t="s">
        <v>13</v>
      </c>
      <c r="H154" s="90" t="s">
        <v>45</v>
      </c>
      <c r="I154" s="107">
        <f>'приложение 3'!J156</f>
        <v>20</v>
      </c>
      <c r="J154" s="107"/>
      <c r="K154" s="107">
        <f>'приложение 3'!K156</f>
        <v>57</v>
      </c>
      <c r="L154" s="107">
        <f>'приложение 3'!L156</f>
        <v>54.699999999999996</v>
      </c>
    </row>
    <row r="155" spans="1:12" ht="24">
      <c r="A155" s="187" t="s">
        <v>184</v>
      </c>
      <c r="B155" s="458" t="s">
        <v>25</v>
      </c>
      <c r="C155" s="459" t="s">
        <v>39</v>
      </c>
      <c r="D155" s="460" t="s">
        <v>38</v>
      </c>
      <c r="E155" s="460" t="s">
        <v>37</v>
      </c>
      <c r="F155" s="459" t="s">
        <v>14</v>
      </c>
      <c r="G155" s="297" t="s">
        <v>183</v>
      </c>
      <c r="H155" s="299"/>
      <c r="I155" s="107">
        <f>I156</f>
        <v>0</v>
      </c>
      <c r="J155" s="107"/>
      <c r="K155" s="107">
        <f t="shared" ref="K155:L157" si="20">K156</f>
        <v>0</v>
      </c>
      <c r="L155" s="107">
        <f t="shared" si="20"/>
        <v>0</v>
      </c>
    </row>
    <row r="156" spans="1:12" ht="24">
      <c r="A156" s="244" t="s">
        <v>146</v>
      </c>
      <c r="B156" s="458" t="s">
        <v>25</v>
      </c>
      <c r="C156" s="459" t="s">
        <v>39</v>
      </c>
      <c r="D156" s="460" t="s">
        <v>38</v>
      </c>
      <c r="E156" s="460" t="s">
        <v>37</v>
      </c>
      <c r="F156" s="459" t="s">
        <v>14</v>
      </c>
      <c r="G156" s="297" t="s">
        <v>183</v>
      </c>
      <c r="H156" s="299" t="s">
        <v>138</v>
      </c>
      <c r="I156" s="107">
        <f>I157</f>
        <v>0</v>
      </c>
      <c r="J156" s="107" t="e">
        <f>J157</f>
        <v>#REF!</v>
      </c>
      <c r="K156" s="107">
        <f t="shared" si="20"/>
        <v>0</v>
      </c>
      <c r="L156" s="107">
        <f t="shared" si="20"/>
        <v>0</v>
      </c>
    </row>
    <row r="157" spans="1:12" ht="24">
      <c r="A157" s="244" t="s">
        <v>147</v>
      </c>
      <c r="B157" s="458" t="s">
        <v>25</v>
      </c>
      <c r="C157" s="459" t="s">
        <v>39</v>
      </c>
      <c r="D157" s="460" t="s">
        <v>38</v>
      </c>
      <c r="E157" s="460" t="s">
        <v>37</v>
      </c>
      <c r="F157" s="459" t="s">
        <v>14</v>
      </c>
      <c r="G157" s="297" t="s">
        <v>183</v>
      </c>
      <c r="H157" s="299" t="s">
        <v>139</v>
      </c>
      <c r="I157" s="107">
        <f>I158</f>
        <v>0</v>
      </c>
      <c r="J157" s="107" t="e">
        <f>J158+#REF!</f>
        <v>#REF!</v>
      </c>
      <c r="K157" s="107">
        <f t="shared" si="20"/>
        <v>0</v>
      </c>
      <c r="L157" s="107">
        <f t="shared" si="20"/>
        <v>0</v>
      </c>
    </row>
    <row r="158" spans="1:12">
      <c r="A158" s="183" t="s">
        <v>126</v>
      </c>
      <c r="B158" s="458" t="s">
        <v>25</v>
      </c>
      <c r="C158" s="459" t="s">
        <v>39</v>
      </c>
      <c r="D158" s="460" t="s">
        <v>38</v>
      </c>
      <c r="E158" s="460" t="s">
        <v>37</v>
      </c>
      <c r="F158" s="459" t="s">
        <v>14</v>
      </c>
      <c r="G158" s="297" t="s">
        <v>183</v>
      </c>
      <c r="H158" s="299" t="s">
        <v>45</v>
      </c>
      <c r="I158" s="107">
        <f>'приложение 3'!J160</f>
        <v>0</v>
      </c>
      <c r="J158" s="107">
        <f>'приложение 3'!K160</f>
        <v>0</v>
      </c>
      <c r="K158" s="107">
        <f>'приложение 3'!K160</f>
        <v>0</v>
      </c>
      <c r="L158" s="107">
        <f>'приложение 3'!L160</f>
        <v>0</v>
      </c>
    </row>
    <row r="159" spans="1:12">
      <c r="A159" s="129" t="s">
        <v>108</v>
      </c>
      <c r="B159" s="130" t="s">
        <v>102</v>
      </c>
      <c r="C159" s="130" t="s">
        <v>14</v>
      </c>
      <c r="D159" s="131"/>
      <c r="E159" s="131"/>
      <c r="F159" s="130"/>
      <c r="G159" s="130"/>
      <c r="H159" s="132"/>
      <c r="I159" s="467">
        <f>I160</f>
        <v>24</v>
      </c>
      <c r="J159" s="467"/>
      <c r="K159" s="467">
        <f t="shared" ref="K159:L162" si="21">K160</f>
        <v>24</v>
      </c>
      <c r="L159" s="467">
        <f t="shared" si="21"/>
        <v>24</v>
      </c>
    </row>
    <row r="160" spans="1:12">
      <c r="A160" s="129" t="s">
        <v>109</v>
      </c>
      <c r="B160" s="130" t="s">
        <v>102</v>
      </c>
      <c r="C160" s="130" t="s">
        <v>26</v>
      </c>
      <c r="D160" s="131"/>
      <c r="E160" s="131"/>
      <c r="F160" s="130"/>
      <c r="G160" s="130"/>
      <c r="H160" s="132"/>
      <c r="I160" s="107">
        <f>I161</f>
        <v>24</v>
      </c>
      <c r="J160" s="107"/>
      <c r="K160" s="107">
        <f t="shared" si="21"/>
        <v>24</v>
      </c>
      <c r="L160" s="107">
        <f t="shared" si="21"/>
        <v>24</v>
      </c>
    </row>
    <row r="161" spans="1:12" ht="24">
      <c r="A161" s="36" t="s">
        <v>56</v>
      </c>
      <c r="B161" s="134" t="s">
        <v>102</v>
      </c>
      <c r="C161" s="134" t="s">
        <v>26</v>
      </c>
      <c r="D161" s="134" t="s">
        <v>38</v>
      </c>
      <c r="E161" s="131"/>
      <c r="F161" s="130"/>
      <c r="G161" s="130"/>
      <c r="H161" s="132"/>
      <c r="I161" s="107">
        <f>I162</f>
        <v>24</v>
      </c>
      <c r="J161" s="107"/>
      <c r="K161" s="107">
        <f t="shared" si="21"/>
        <v>24</v>
      </c>
      <c r="L161" s="107">
        <f t="shared" si="21"/>
        <v>24</v>
      </c>
    </row>
    <row r="162" spans="1:12" ht="24">
      <c r="A162" s="29" t="s">
        <v>57</v>
      </c>
      <c r="B162" s="134" t="s">
        <v>102</v>
      </c>
      <c r="C162" s="134" t="s">
        <v>26</v>
      </c>
      <c r="D162" s="134" t="s">
        <v>38</v>
      </c>
      <c r="E162" s="134" t="s">
        <v>37</v>
      </c>
      <c r="F162" s="134" t="s">
        <v>14</v>
      </c>
      <c r="G162" s="130"/>
      <c r="H162" s="132"/>
      <c r="I162" s="107">
        <f>I163</f>
        <v>24</v>
      </c>
      <c r="J162" s="107"/>
      <c r="K162" s="107">
        <f t="shared" si="21"/>
        <v>24</v>
      </c>
      <c r="L162" s="107">
        <f t="shared" si="21"/>
        <v>24</v>
      </c>
    </row>
    <row r="163" spans="1:12" ht="60">
      <c r="A163" s="133" t="s">
        <v>110</v>
      </c>
      <c r="B163" s="134" t="s">
        <v>102</v>
      </c>
      <c r="C163" s="134" t="s">
        <v>26</v>
      </c>
      <c r="D163" s="134" t="s">
        <v>38</v>
      </c>
      <c r="E163" s="134" t="s">
        <v>37</v>
      </c>
      <c r="F163" s="134" t="s">
        <v>14</v>
      </c>
      <c r="G163" s="134" t="s">
        <v>111</v>
      </c>
      <c r="H163" s="135"/>
      <c r="I163" s="107">
        <f>I166</f>
        <v>24</v>
      </c>
      <c r="J163" s="107"/>
      <c r="K163" s="107">
        <f>K166</f>
        <v>24</v>
      </c>
      <c r="L163" s="107">
        <f>L166</f>
        <v>24</v>
      </c>
    </row>
    <row r="164" spans="1:12" ht="24">
      <c r="A164" s="244" t="s">
        <v>146</v>
      </c>
      <c r="B164" s="130" t="s">
        <v>102</v>
      </c>
      <c r="C164" s="130" t="s">
        <v>26</v>
      </c>
      <c r="D164" s="134" t="s">
        <v>38</v>
      </c>
      <c r="E164" s="134" t="s">
        <v>37</v>
      </c>
      <c r="F164" s="134" t="s">
        <v>14</v>
      </c>
      <c r="G164" s="130" t="s">
        <v>111</v>
      </c>
      <c r="H164" s="130" t="s">
        <v>138</v>
      </c>
      <c r="I164" s="107">
        <f t="shared" ref="I164:L165" si="22">I165</f>
        <v>24</v>
      </c>
      <c r="J164" s="107">
        <f t="shared" si="22"/>
        <v>0</v>
      </c>
      <c r="K164" s="107">
        <f t="shared" si="22"/>
        <v>24</v>
      </c>
      <c r="L164" s="107">
        <f t="shared" si="22"/>
        <v>24</v>
      </c>
    </row>
    <row r="165" spans="1:12" ht="24">
      <c r="A165" s="244" t="s">
        <v>147</v>
      </c>
      <c r="B165" s="130" t="s">
        <v>102</v>
      </c>
      <c r="C165" s="130" t="s">
        <v>26</v>
      </c>
      <c r="D165" s="134" t="s">
        <v>38</v>
      </c>
      <c r="E165" s="134" t="s">
        <v>37</v>
      </c>
      <c r="F165" s="134" t="s">
        <v>14</v>
      </c>
      <c r="G165" s="130" t="s">
        <v>111</v>
      </c>
      <c r="H165" s="130" t="s">
        <v>139</v>
      </c>
      <c r="I165" s="107">
        <f t="shared" si="22"/>
        <v>24</v>
      </c>
      <c r="J165" s="107">
        <f t="shared" si="22"/>
        <v>0</v>
      </c>
      <c r="K165" s="107">
        <f t="shared" si="22"/>
        <v>24</v>
      </c>
      <c r="L165" s="107">
        <f t="shared" si="22"/>
        <v>24</v>
      </c>
    </row>
    <row r="166" spans="1:12">
      <c r="A166" s="36" t="s">
        <v>126</v>
      </c>
      <c r="B166" s="130" t="s">
        <v>102</v>
      </c>
      <c r="C166" s="130" t="s">
        <v>26</v>
      </c>
      <c r="D166" s="134" t="s">
        <v>38</v>
      </c>
      <c r="E166" s="134" t="s">
        <v>37</v>
      </c>
      <c r="F166" s="134" t="s">
        <v>14</v>
      </c>
      <c r="G166" s="130" t="s">
        <v>111</v>
      </c>
      <c r="H166" s="130" t="s">
        <v>45</v>
      </c>
      <c r="I166" s="107">
        <f>'приложение 3'!J168</f>
        <v>24</v>
      </c>
      <c r="J166" s="107"/>
      <c r="K166" s="107">
        <f>'приложение 3'!L168</f>
        <v>24</v>
      </c>
      <c r="L166" s="107">
        <f>'приложение 3'!L168</f>
        <v>24</v>
      </c>
    </row>
    <row r="167" spans="1:12">
      <c r="A167" s="35" t="s">
        <v>15</v>
      </c>
      <c r="B167" s="19">
        <v>10</v>
      </c>
      <c r="C167" s="21"/>
      <c r="D167" s="28"/>
      <c r="E167" s="19"/>
      <c r="F167" s="19"/>
      <c r="G167" s="19"/>
      <c r="H167" s="19"/>
      <c r="I167" s="475">
        <f>I168+I175+I182</f>
        <v>230.4</v>
      </c>
      <c r="J167" s="476">
        <f t="shared" ref="J167:L170" si="23">J168</f>
        <v>0</v>
      </c>
      <c r="K167" s="475">
        <f>K168+K175</f>
        <v>389</v>
      </c>
      <c r="L167" s="475">
        <f>L168+L175</f>
        <v>389</v>
      </c>
    </row>
    <row r="168" spans="1:12">
      <c r="A168" s="69" t="s">
        <v>16</v>
      </c>
      <c r="B168" s="14">
        <v>10</v>
      </c>
      <c r="C168" s="14" t="s">
        <v>26</v>
      </c>
      <c r="D168" s="27"/>
      <c r="E168" s="14"/>
      <c r="F168" s="14"/>
      <c r="G168" s="14"/>
      <c r="H168" s="14"/>
      <c r="I168" s="110">
        <f t="shared" ref="I168:I173" si="24">I169</f>
        <v>200</v>
      </c>
      <c r="J168" s="110">
        <f t="shared" si="23"/>
        <v>0</v>
      </c>
      <c r="K168" s="110">
        <f t="shared" si="23"/>
        <v>365</v>
      </c>
      <c r="L168" s="110">
        <f t="shared" si="23"/>
        <v>365</v>
      </c>
    </row>
    <row r="169" spans="1:12" ht="24">
      <c r="A169" s="36" t="s">
        <v>56</v>
      </c>
      <c r="B169" s="21">
        <v>10</v>
      </c>
      <c r="C169" s="21" t="s">
        <v>26</v>
      </c>
      <c r="D169" s="22">
        <v>89</v>
      </c>
      <c r="E169" s="19"/>
      <c r="F169" s="19"/>
      <c r="G169" s="19"/>
      <c r="H169" s="19"/>
      <c r="I169" s="110">
        <f t="shared" si="24"/>
        <v>200</v>
      </c>
      <c r="J169" s="110">
        <f t="shared" si="23"/>
        <v>0</v>
      </c>
      <c r="K169" s="110">
        <f t="shared" si="23"/>
        <v>365</v>
      </c>
      <c r="L169" s="110">
        <f t="shared" si="23"/>
        <v>365</v>
      </c>
    </row>
    <row r="170" spans="1:12" ht="24">
      <c r="A170" s="36" t="s">
        <v>57</v>
      </c>
      <c r="B170" s="21">
        <v>10</v>
      </c>
      <c r="C170" s="21" t="s">
        <v>26</v>
      </c>
      <c r="D170" s="22">
        <v>89</v>
      </c>
      <c r="E170" s="21">
        <v>1</v>
      </c>
      <c r="F170" s="21"/>
      <c r="G170" s="21"/>
      <c r="H170" s="21"/>
      <c r="I170" s="110">
        <f t="shared" si="24"/>
        <v>200</v>
      </c>
      <c r="J170" s="110">
        <f t="shared" si="23"/>
        <v>0</v>
      </c>
      <c r="K170" s="110">
        <f t="shared" si="23"/>
        <v>365</v>
      </c>
      <c r="L170" s="110">
        <f t="shared" si="23"/>
        <v>365</v>
      </c>
    </row>
    <row r="171" spans="1:12">
      <c r="A171" s="40" t="s">
        <v>43</v>
      </c>
      <c r="B171" s="21">
        <v>10</v>
      </c>
      <c r="C171" s="21" t="s">
        <v>26</v>
      </c>
      <c r="D171" s="22">
        <v>89</v>
      </c>
      <c r="E171" s="21">
        <v>1</v>
      </c>
      <c r="F171" s="21" t="s">
        <v>14</v>
      </c>
      <c r="G171" s="22" t="s">
        <v>7</v>
      </c>
      <c r="H171" s="21"/>
      <c r="I171" s="110">
        <f t="shared" si="24"/>
        <v>200</v>
      </c>
      <c r="J171" s="110">
        <f>J174+J182</f>
        <v>0</v>
      </c>
      <c r="K171" s="110">
        <f>K174+K182</f>
        <v>365</v>
      </c>
      <c r="L171" s="110">
        <f>L174+L182</f>
        <v>365</v>
      </c>
    </row>
    <row r="172" spans="1:12" ht="15">
      <c r="A172" s="248" t="s">
        <v>153</v>
      </c>
      <c r="B172" s="21">
        <v>10</v>
      </c>
      <c r="C172" s="21" t="s">
        <v>26</v>
      </c>
      <c r="D172" s="22">
        <v>89</v>
      </c>
      <c r="E172" s="21">
        <v>1</v>
      </c>
      <c r="F172" s="21" t="s">
        <v>14</v>
      </c>
      <c r="G172" s="22" t="s">
        <v>7</v>
      </c>
      <c r="H172" s="21" t="s">
        <v>155</v>
      </c>
      <c r="I172" s="110">
        <f t="shared" si="24"/>
        <v>200</v>
      </c>
      <c r="J172" s="110">
        <f t="shared" ref="J172:L173" si="25">J173</f>
        <v>0</v>
      </c>
      <c r="K172" s="110">
        <f t="shared" si="25"/>
        <v>365</v>
      </c>
      <c r="L172" s="110">
        <f t="shared" si="25"/>
        <v>365</v>
      </c>
    </row>
    <row r="173" spans="1:12">
      <c r="A173" s="249" t="s">
        <v>154</v>
      </c>
      <c r="B173" s="21">
        <v>10</v>
      </c>
      <c r="C173" s="21" t="s">
        <v>26</v>
      </c>
      <c r="D173" s="22">
        <v>89</v>
      </c>
      <c r="E173" s="21">
        <v>1</v>
      </c>
      <c r="F173" s="21" t="s">
        <v>14</v>
      </c>
      <c r="G173" s="22" t="s">
        <v>7</v>
      </c>
      <c r="H173" s="21" t="s">
        <v>156</v>
      </c>
      <c r="I173" s="110">
        <f t="shared" si="24"/>
        <v>200</v>
      </c>
      <c r="J173" s="110">
        <f t="shared" si="25"/>
        <v>0</v>
      </c>
      <c r="K173" s="110">
        <f t="shared" si="25"/>
        <v>365</v>
      </c>
      <c r="L173" s="110">
        <f t="shared" si="25"/>
        <v>365</v>
      </c>
    </row>
    <row r="174" spans="1:12" ht="13.5" thickBot="1">
      <c r="A174" s="41" t="s">
        <v>17</v>
      </c>
      <c r="B174" s="21">
        <v>10</v>
      </c>
      <c r="C174" s="21" t="s">
        <v>26</v>
      </c>
      <c r="D174" s="22">
        <v>89</v>
      </c>
      <c r="E174" s="21">
        <v>1</v>
      </c>
      <c r="F174" s="21" t="s">
        <v>14</v>
      </c>
      <c r="G174" s="22" t="s">
        <v>7</v>
      </c>
      <c r="H174" s="21" t="s">
        <v>55</v>
      </c>
      <c r="I174" s="110">
        <f>'приложение 3'!J176</f>
        <v>200</v>
      </c>
      <c r="J174" s="110"/>
      <c r="K174" s="110">
        <f>'приложение 3'!K176</f>
        <v>365</v>
      </c>
      <c r="L174" s="110">
        <f>'приложение 3'!L176</f>
        <v>365</v>
      </c>
    </row>
    <row r="175" spans="1:12" ht="13.5" thickTop="1">
      <c r="A175" s="136" t="s">
        <v>112</v>
      </c>
      <c r="B175" s="137" t="s">
        <v>36</v>
      </c>
      <c r="C175" s="137" t="s">
        <v>39</v>
      </c>
      <c r="D175" s="138"/>
      <c r="E175" s="138"/>
      <c r="F175" s="137"/>
      <c r="G175" s="137"/>
      <c r="H175" s="138"/>
      <c r="I175" s="170" t="str">
        <f>I177</f>
        <v>24</v>
      </c>
      <c r="J175" s="171"/>
      <c r="K175" s="170">
        <f>K177</f>
        <v>24</v>
      </c>
      <c r="L175" s="170">
        <f>L177</f>
        <v>24</v>
      </c>
    </row>
    <row r="176" spans="1:12" ht="42.75">
      <c r="A176" s="245" t="s">
        <v>148</v>
      </c>
      <c r="B176" s="137" t="s">
        <v>36</v>
      </c>
      <c r="C176" s="137" t="s">
        <v>39</v>
      </c>
      <c r="D176" s="138">
        <v>89</v>
      </c>
      <c r="E176" s="138"/>
      <c r="F176" s="137"/>
      <c r="G176" s="137"/>
      <c r="H176" s="138"/>
      <c r="I176" s="477"/>
      <c r="J176" s="478"/>
      <c r="K176" s="477"/>
      <c r="L176" s="477"/>
    </row>
    <row r="177" spans="1:12" ht="45">
      <c r="A177" s="246" t="s">
        <v>149</v>
      </c>
      <c r="B177" s="137" t="s">
        <v>36</v>
      </c>
      <c r="C177" s="137" t="s">
        <v>39</v>
      </c>
      <c r="D177" s="138">
        <v>89</v>
      </c>
      <c r="E177" s="138">
        <v>1</v>
      </c>
      <c r="F177" s="137"/>
      <c r="G177" s="137"/>
      <c r="H177" s="138"/>
      <c r="I177" s="169" t="str">
        <f>I178</f>
        <v>24</v>
      </c>
      <c r="J177" s="110"/>
      <c r="K177" s="169">
        <f>K178</f>
        <v>24</v>
      </c>
      <c r="L177" s="169">
        <f>L178</f>
        <v>24</v>
      </c>
    </row>
    <row r="178" spans="1:12" ht="84">
      <c r="A178" s="136" t="s">
        <v>113</v>
      </c>
      <c r="B178" s="137" t="s">
        <v>36</v>
      </c>
      <c r="C178" s="137" t="s">
        <v>39</v>
      </c>
      <c r="D178" s="138">
        <v>89</v>
      </c>
      <c r="E178" s="138">
        <v>1</v>
      </c>
      <c r="F178" s="137" t="s">
        <v>14</v>
      </c>
      <c r="G178" s="137" t="s">
        <v>114</v>
      </c>
      <c r="H178" s="138"/>
      <c r="I178" s="169" t="str">
        <f>I181</f>
        <v>24</v>
      </c>
      <c r="J178" s="110"/>
      <c r="K178" s="169">
        <f>K181</f>
        <v>24</v>
      </c>
      <c r="L178" s="169">
        <f>L181</f>
        <v>24</v>
      </c>
    </row>
    <row r="179" spans="1:12" ht="24">
      <c r="A179" s="253" t="s">
        <v>146</v>
      </c>
      <c r="B179" s="137" t="s">
        <v>36</v>
      </c>
      <c r="C179" s="137" t="s">
        <v>39</v>
      </c>
      <c r="D179" s="138">
        <v>89</v>
      </c>
      <c r="E179" s="138">
        <v>1</v>
      </c>
      <c r="F179" s="137" t="s">
        <v>14</v>
      </c>
      <c r="G179" s="137" t="s">
        <v>114</v>
      </c>
      <c r="H179" s="138">
        <v>200</v>
      </c>
      <c r="I179" s="169" t="str">
        <f t="shared" ref="I179:L180" si="26">I180</f>
        <v>24</v>
      </c>
      <c r="J179" s="169">
        <f t="shared" si="26"/>
        <v>0</v>
      </c>
      <c r="K179" s="169">
        <f t="shared" si="26"/>
        <v>24</v>
      </c>
      <c r="L179" s="169">
        <f t="shared" si="26"/>
        <v>24</v>
      </c>
    </row>
    <row r="180" spans="1:12" ht="24">
      <c r="A180" s="244" t="s">
        <v>147</v>
      </c>
      <c r="B180" s="137" t="s">
        <v>36</v>
      </c>
      <c r="C180" s="137" t="s">
        <v>39</v>
      </c>
      <c r="D180" s="138">
        <v>89</v>
      </c>
      <c r="E180" s="138">
        <v>1</v>
      </c>
      <c r="F180" s="137" t="s">
        <v>14</v>
      </c>
      <c r="G180" s="137" t="s">
        <v>114</v>
      </c>
      <c r="H180" s="138">
        <v>240</v>
      </c>
      <c r="I180" s="169" t="str">
        <f t="shared" si="26"/>
        <v>24</v>
      </c>
      <c r="J180" s="169">
        <f t="shared" si="26"/>
        <v>0</v>
      </c>
      <c r="K180" s="169">
        <f t="shared" si="26"/>
        <v>24</v>
      </c>
      <c r="L180" s="169">
        <f t="shared" si="26"/>
        <v>24</v>
      </c>
    </row>
    <row r="181" spans="1:12">
      <c r="A181" s="36" t="s">
        <v>126</v>
      </c>
      <c r="B181" s="137" t="s">
        <v>36</v>
      </c>
      <c r="C181" s="137" t="s">
        <v>39</v>
      </c>
      <c r="D181" s="138">
        <v>89</v>
      </c>
      <c r="E181" s="138">
        <v>1</v>
      </c>
      <c r="F181" s="137" t="s">
        <v>14</v>
      </c>
      <c r="G181" s="137" t="s">
        <v>114</v>
      </c>
      <c r="H181" s="138">
        <v>244</v>
      </c>
      <c r="I181" s="169" t="str">
        <f>'приложение 3'!J183</f>
        <v>24</v>
      </c>
      <c r="J181" s="110"/>
      <c r="K181" s="169">
        <f>'приложение 3'!L183</f>
        <v>24</v>
      </c>
      <c r="L181" s="169">
        <f>'приложение 3'!L183</f>
        <v>24</v>
      </c>
    </row>
    <row r="182" spans="1:12" ht="15">
      <c r="A182" s="507" t="s">
        <v>337</v>
      </c>
      <c r="B182" s="226" t="s">
        <v>106</v>
      </c>
      <c r="C182" s="130"/>
      <c r="D182" s="131"/>
      <c r="E182" s="131"/>
      <c r="F182" s="130"/>
      <c r="G182" s="130"/>
      <c r="H182" s="131"/>
      <c r="I182" s="514">
        <f t="shared" ref="I182:I187" si="27">I183</f>
        <v>6.4</v>
      </c>
      <c r="J182" s="515"/>
      <c r="K182" s="514">
        <f t="shared" ref="K182:L182" si="28">K183</f>
        <v>0</v>
      </c>
      <c r="L182" s="514">
        <f t="shared" si="28"/>
        <v>0</v>
      </c>
    </row>
    <row r="183" spans="1:12" ht="165">
      <c r="A183" s="508" t="s">
        <v>338</v>
      </c>
      <c r="B183" s="226" t="s">
        <v>106</v>
      </c>
      <c r="C183" s="130" t="s">
        <v>26</v>
      </c>
      <c r="D183" s="131"/>
      <c r="E183" s="131"/>
      <c r="F183" s="130"/>
      <c r="G183" s="130"/>
      <c r="H183" s="131"/>
      <c r="I183" s="57">
        <f t="shared" si="27"/>
        <v>6.4</v>
      </c>
      <c r="J183" s="57"/>
      <c r="K183" s="57"/>
      <c r="L183" s="57"/>
    </row>
    <row r="184" spans="1:12" ht="42.75">
      <c r="A184" s="509" t="s">
        <v>148</v>
      </c>
      <c r="B184" s="226" t="s">
        <v>106</v>
      </c>
      <c r="C184" s="130" t="s">
        <v>26</v>
      </c>
      <c r="D184" s="131">
        <v>89</v>
      </c>
      <c r="E184" s="131"/>
      <c r="F184" s="130"/>
      <c r="G184" s="130"/>
      <c r="H184" s="131"/>
      <c r="I184" s="57">
        <f t="shared" si="27"/>
        <v>6.4</v>
      </c>
      <c r="J184" s="57"/>
      <c r="K184" s="57"/>
      <c r="L184" s="57"/>
    </row>
    <row r="185" spans="1:12" ht="45">
      <c r="A185" s="510" t="s">
        <v>149</v>
      </c>
      <c r="B185" s="226" t="s">
        <v>106</v>
      </c>
      <c r="C185" s="130" t="s">
        <v>26</v>
      </c>
      <c r="D185" s="131">
        <v>89</v>
      </c>
      <c r="E185" s="131">
        <v>1</v>
      </c>
      <c r="F185" s="130" t="s">
        <v>14</v>
      </c>
      <c r="G185" s="130"/>
      <c r="H185" s="131"/>
      <c r="I185" s="57">
        <f t="shared" si="27"/>
        <v>6.4</v>
      </c>
      <c r="J185" s="57"/>
      <c r="K185" s="57"/>
      <c r="L185" s="57"/>
    </row>
    <row r="186" spans="1:12" ht="15">
      <c r="A186" s="511" t="s">
        <v>339</v>
      </c>
      <c r="B186" s="226" t="s">
        <v>106</v>
      </c>
      <c r="C186" s="130" t="s">
        <v>26</v>
      </c>
      <c r="D186" s="131">
        <v>89</v>
      </c>
      <c r="E186" s="131">
        <v>1</v>
      </c>
      <c r="F186" s="130" t="s">
        <v>14</v>
      </c>
      <c r="G186" s="130" t="s">
        <v>342</v>
      </c>
      <c r="H186" s="131"/>
      <c r="I186" s="57">
        <f t="shared" si="27"/>
        <v>6.4</v>
      </c>
      <c r="J186" s="57"/>
      <c r="K186" s="57"/>
      <c r="L186" s="57"/>
    </row>
    <row r="187" spans="1:12" ht="15">
      <c r="A187" s="512" t="s">
        <v>340</v>
      </c>
      <c r="B187" s="226" t="s">
        <v>106</v>
      </c>
      <c r="C187" s="130" t="s">
        <v>26</v>
      </c>
      <c r="D187" s="131">
        <v>89</v>
      </c>
      <c r="E187" s="131">
        <v>1</v>
      </c>
      <c r="F187" s="130" t="s">
        <v>14</v>
      </c>
      <c r="G187" s="130" t="s">
        <v>342</v>
      </c>
      <c r="H187" s="131">
        <v>700</v>
      </c>
      <c r="I187" s="57">
        <f t="shared" si="27"/>
        <v>6.4</v>
      </c>
      <c r="J187" s="57"/>
      <c r="K187" s="57"/>
      <c r="L187" s="57"/>
    </row>
    <row r="188" spans="1:12" ht="15">
      <c r="A188" s="513" t="s">
        <v>341</v>
      </c>
      <c r="B188" s="226" t="s">
        <v>106</v>
      </c>
      <c r="C188" s="130" t="s">
        <v>26</v>
      </c>
      <c r="D188" s="131">
        <v>89</v>
      </c>
      <c r="E188" s="131">
        <v>1</v>
      </c>
      <c r="F188" s="130" t="s">
        <v>14</v>
      </c>
      <c r="G188" s="130" t="s">
        <v>342</v>
      </c>
      <c r="H188" s="131">
        <v>730</v>
      </c>
      <c r="I188" s="57">
        <f>'приложение 3'!J190</f>
        <v>6.4</v>
      </c>
      <c r="J188" s="57"/>
      <c r="K188" s="57"/>
      <c r="L188" s="57"/>
    </row>
  </sheetData>
  <autoFilter ref="B7:L181"/>
  <mergeCells count="6">
    <mergeCell ref="D6:G6"/>
    <mergeCell ref="B3:I3"/>
    <mergeCell ref="K5:L5"/>
    <mergeCell ref="B1:L1"/>
    <mergeCell ref="B2:L2"/>
    <mergeCell ref="A4:L4"/>
  </mergeCells>
  <phoneticPr fontId="2" type="noConversion"/>
  <conditionalFormatting sqref="A110">
    <cfRule type="expression" dxfId="335" priority="125" stopIfTrue="1">
      <formula>$E110=""</formula>
    </cfRule>
    <cfRule type="expression" dxfId="334" priority="126" stopIfTrue="1">
      <formula>$H110&lt;&gt;""</formula>
    </cfRule>
    <cfRule type="expression" dxfId="333" priority="127" stopIfTrue="1">
      <formula>AND($F110="",$E110&lt;&gt;"")</formula>
    </cfRule>
  </conditionalFormatting>
  <conditionalFormatting sqref="A130 H130 A143:A144 B143:H154 B159:H166 B158:F158 H158 B175:H181">
    <cfRule type="expression" dxfId="332" priority="122" stopIfTrue="1">
      <formula>$G130=""</formula>
    </cfRule>
    <cfRule type="expression" dxfId="331" priority="123" stopIfTrue="1">
      <formula>#REF!&lt;&gt;""</formula>
    </cfRule>
    <cfRule type="expression" dxfId="330" priority="124" stopIfTrue="1">
      <formula>AND($H130="",$G130&lt;&gt;"")</formula>
    </cfRule>
  </conditionalFormatting>
  <conditionalFormatting sqref="A126">
    <cfRule type="expression" dxfId="329" priority="89" stopIfTrue="1">
      <formula>$G126=""</formula>
    </cfRule>
    <cfRule type="expression" dxfId="328" priority="90" stopIfTrue="1">
      <formula>#REF!&lt;&gt;""</formula>
    </cfRule>
    <cfRule type="expression" dxfId="327" priority="91" stopIfTrue="1">
      <formula>AND($H126="",$G126&lt;&gt;"")</formula>
    </cfRule>
  </conditionalFormatting>
  <conditionalFormatting sqref="B124:G126 B129:G129">
    <cfRule type="expression" dxfId="326" priority="86" stopIfTrue="1">
      <formula>$G124=""</formula>
    </cfRule>
    <cfRule type="expression" dxfId="325" priority="87" stopIfTrue="1">
      <formula>#REF!&lt;&gt;""</formula>
    </cfRule>
    <cfRule type="expression" dxfId="324" priority="88" stopIfTrue="1">
      <formula>AND($H124="",$G124&lt;&gt;"")</formula>
    </cfRule>
  </conditionalFormatting>
  <conditionalFormatting sqref="B159:H166">
    <cfRule type="expression" dxfId="323" priority="83" stopIfTrue="1">
      <formula>$G159=""</formula>
    </cfRule>
    <cfRule type="expression" dxfId="322" priority="84" stopIfTrue="1">
      <formula>#REF!&lt;&gt;""</formula>
    </cfRule>
    <cfRule type="expression" dxfId="321" priority="85" stopIfTrue="1">
      <formula>AND($H159="",$G159&lt;&gt;"")</formula>
    </cfRule>
  </conditionalFormatting>
  <conditionalFormatting sqref="B159:H166">
    <cfRule type="expression" dxfId="320" priority="80" stopIfTrue="1">
      <formula>$G159=""</formula>
    </cfRule>
    <cfRule type="expression" dxfId="319" priority="81" stopIfTrue="1">
      <formula>#REF!&lt;&gt;""</formula>
    </cfRule>
    <cfRule type="expression" dxfId="318" priority="82" stopIfTrue="1">
      <formula>AND($H159="",$G159&lt;&gt;"")</formula>
    </cfRule>
  </conditionalFormatting>
  <conditionalFormatting sqref="A175 A178:A179">
    <cfRule type="expression" dxfId="317" priority="77" stopIfTrue="1">
      <formula>$G175=""</formula>
    </cfRule>
    <cfRule type="expression" dxfId="316" priority="78" stopIfTrue="1">
      <formula>#REF!&lt;&gt;""</formula>
    </cfRule>
    <cfRule type="expression" dxfId="315" priority="79" stopIfTrue="1">
      <formula>AND($H175="",$G175&lt;&gt;"")</formula>
    </cfRule>
  </conditionalFormatting>
  <conditionalFormatting sqref="A131:A133">
    <cfRule type="expression" dxfId="314" priority="71" stopIfTrue="1">
      <formula>$G131=""</formula>
    </cfRule>
    <cfRule type="expression" dxfId="313" priority="72" stopIfTrue="1">
      <formula>#REF!&lt;&gt;""</formula>
    </cfRule>
    <cfRule type="expression" dxfId="312" priority="73" stopIfTrue="1">
      <formula>AND($H131="",$G131&lt;&gt;"")</formula>
    </cfRule>
  </conditionalFormatting>
  <conditionalFormatting sqref="A131:A133">
    <cfRule type="expression" dxfId="311" priority="68" stopIfTrue="1">
      <formula>$G131=""</formula>
    </cfRule>
    <cfRule type="expression" dxfId="310" priority="69" stopIfTrue="1">
      <formula>#REF!&lt;&gt;""</formula>
    </cfRule>
    <cfRule type="expression" dxfId="309" priority="70" stopIfTrue="1">
      <formula>AND($H131="",$G131&lt;&gt;"")</formula>
    </cfRule>
  </conditionalFormatting>
  <conditionalFormatting sqref="A131:A133">
    <cfRule type="expression" dxfId="308" priority="65" stopIfTrue="1">
      <formula>$G131=""</formula>
    </cfRule>
    <cfRule type="expression" dxfId="307" priority="66" stopIfTrue="1">
      <formula>#REF!&lt;&gt;""</formula>
    </cfRule>
    <cfRule type="expression" dxfId="306" priority="67" stopIfTrue="1">
      <formula>AND($H131="",$G131&lt;&gt;"")</formula>
    </cfRule>
  </conditionalFormatting>
  <conditionalFormatting sqref="H131:H136">
    <cfRule type="expression" dxfId="305" priority="62" stopIfTrue="1">
      <formula>$G131=""</formula>
    </cfRule>
    <cfRule type="expression" dxfId="304" priority="63" stopIfTrue="1">
      <formula>#REF!&lt;&gt;""</formula>
    </cfRule>
    <cfRule type="expression" dxfId="303" priority="64" stopIfTrue="1">
      <formula>AND($H131="",$G131&lt;&gt;"")</formula>
    </cfRule>
  </conditionalFormatting>
  <conditionalFormatting sqref="B131:H136">
    <cfRule type="expression" dxfId="302" priority="59" stopIfTrue="1">
      <formula>$G131=""</formula>
    </cfRule>
    <cfRule type="expression" dxfId="301" priority="60" stopIfTrue="1">
      <formula>#REF!&lt;&gt;""</formula>
    </cfRule>
    <cfRule type="expression" dxfId="300" priority="61" stopIfTrue="1">
      <formula>AND($H131="",$G131&lt;&gt;"")</formula>
    </cfRule>
  </conditionalFormatting>
  <conditionalFormatting sqref="B131:H136">
    <cfRule type="expression" dxfId="299" priority="56" stopIfTrue="1">
      <formula>$G131=""</formula>
    </cfRule>
    <cfRule type="expression" dxfId="298" priority="57" stopIfTrue="1">
      <formula>#REF!&lt;&gt;""</formula>
    </cfRule>
    <cfRule type="expression" dxfId="297" priority="58" stopIfTrue="1">
      <formula>AND($H131="",$G131&lt;&gt;"")</formula>
    </cfRule>
  </conditionalFormatting>
  <conditionalFormatting sqref="G155:H155">
    <cfRule type="expression" dxfId="296" priority="53" stopIfTrue="1">
      <formula>$G155=""</formula>
    </cfRule>
    <cfRule type="expression" dxfId="295" priority="54" stopIfTrue="1">
      <formula>#REF!&lt;&gt;""</formula>
    </cfRule>
    <cfRule type="expression" dxfId="294" priority="55" stopIfTrue="1">
      <formula>AND($H155="",$G155&lt;&gt;"")</formula>
    </cfRule>
  </conditionalFormatting>
  <conditionalFormatting sqref="B155:F155">
    <cfRule type="expression" dxfId="293" priority="50" stopIfTrue="1">
      <formula>$G155=""</formula>
    </cfRule>
    <cfRule type="expression" dxfId="292" priority="51" stopIfTrue="1">
      <formula>#REF!&lt;&gt;""</formula>
    </cfRule>
    <cfRule type="expression" dxfId="291" priority="52" stopIfTrue="1">
      <formula>AND($H155="",$G155&lt;&gt;"")</formula>
    </cfRule>
  </conditionalFormatting>
  <conditionalFormatting sqref="B127:G128">
    <cfRule type="expression" dxfId="290" priority="47" stopIfTrue="1">
      <formula>$G127=""</formula>
    </cfRule>
    <cfRule type="expression" dxfId="289" priority="48" stopIfTrue="1">
      <formula>#REF!&lt;&gt;""</formula>
    </cfRule>
    <cfRule type="expression" dxfId="288" priority="49" stopIfTrue="1">
      <formula>AND($H127="",$G127&lt;&gt;"")</formula>
    </cfRule>
  </conditionalFormatting>
  <conditionalFormatting sqref="H156:H157">
    <cfRule type="expression" dxfId="287" priority="44" stopIfTrue="1">
      <formula>$G156=""</formula>
    </cfRule>
    <cfRule type="expression" dxfId="286" priority="45" stopIfTrue="1">
      <formula>#REF!&lt;&gt;""</formula>
    </cfRule>
    <cfRule type="expression" dxfId="285" priority="46" stopIfTrue="1">
      <formula>AND($H156="",$G156&lt;&gt;"")</formula>
    </cfRule>
  </conditionalFormatting>
  <conditionalFormatting sqref="B156:F157">
    <cfRule type="expression" dxfId="284" priority="41" stopIfTrue="1">
      <formula>$G156=""</formula>
    </cfRule>
    <cfRule type="expression" dxfId="283" priority="42" stopIfTrue="1">
      <formula>#REF!&lt;&gt;""</formula>
    </cfRule>
    <cfRule type="expression" dxfId="282" priority="43" stopIfTrue="1">
      <formula>AND($H156="",$G156&lt;&gt;"")</formula>
    </cfRule>
  </conditionalFormatting>
  <conditionalFormatting sqref="B118:C118">
    <cfRule type="expression" dxfId="281" priority="38" stopIfTrue="1">
      <formula>$G118=""</formula>
    </cfRule>
    <cfRule type="expression" dxfId="280" priority="39" stopIfTrue="1">
      <formula>#REF!&lt;&gt;""</formula>
    </cfRule>
    <cfRule type="expression" dxfId="279" priority="40" stopIfTrue="1">
      <formula>AND($H118="",$G118&lt;&gt;"")</formula>
    </cfRule>
  </conditionalFormatting>
  <conditionalFormatting sqref="B119:C119">
    <cfRule type="expression" dxfId="278" priority="35" stopIfTrue="1">
      <formula>$G119=""</formula>
    </cfRule>
    <cfRule type="expression" dxfId="277" priority="36" stopIfTrue="1">
      <formula>#REF!&lt;&gt;""</formula>
    </cfRule>
    <cfRule type="expression" dxfId="276" priority="37" stopIfTrue="1">
      <formula>AND($H119="",$G119&lt;&gt;"")</formula>
    </cfRule>
  </conditionalFormatting>
  <conditionalFormatting sqref="B120:C120">
    <cfRule type="expression" dxfId="275" priority="29" stopIfTrue="1">
      <formula>$G120=""</formula>
    </cfRule>
    <cfRule type="expression" dxfId="274" priority="30" stopIfTrue="1">
      <formula>#REF!&lt;&gt;""</formula>
    </cfRule>
    <cfRule type="expression" dxfId="273" priority="31" stopIfTrue="1">
      <formula>AND($H120="",$G120&lt;&gt;"")</formula>
    </cfRule>
  </conditionalFormatting>
  <conditionalFormatting sqref="E137:H137 B138:H141">
    <cfRule type="expression" dxfId="272" priority="26" stopIfTrue="1">
      <formula>$G137=""</formula>
    </cfRule>
    <cfRule type="expression" dxfId="271" priority="27" stopIfTrue="1">
      <formula>#REF!&lt;&gt;""</formula>
    </cfRule>
    <cfRule type="expression" dxfId="270" priority="28" stopIfTrue="1">
      <formula>AND($H137="",$G137&lt;&gt;"")</formula>
    </cfRule>
  </conditionalFormatting>
  <conditionalFormatting sqref="B137:D137">
    <cfRule type="expression" dxfId="269" priority="23" stopIfTrue="1">
      <formula>$G137=""</formula>
    </cfRule>
    <cfRule type="expression" dxfId="268" priority="24" stopIfTrue="1">
      <formula>#REF!&lt;&gt;""</formula>
    </cfRule>
    <cfRule type="expression" dxfId="267" priority="25" stopIfTrue="1">
      <formula>AND($H137="",$G137&lt;&gt;"")</formula>
    </cfRule>
  </conditionalFormatting>
  <conditionalFormatting sqref="B137:D137">
    <cfRule type="expression" dxfId="266" priority="20" stopIfTrue="1">
      <formula>$G137=""</formula>
    </cfRule>
    <cfRule type="expression" dxfId="265" priority="21" stopIfTrue="1">
      <formula>#REF!&lt;&gt;""</formula>
    </cfRule>
    <cfRule type="expression" dxfId="264" priority="22" stopIfTrue="1">
      <formula>AND($H137="",$G137&lt;&gt;"")</formula>
    </cfRule>
  </conditionalFormatting>
  <conditionalFormatting sqref="H142">
    <cfRule type="expression" dxfId="263" priority="17" stopIfTrue="1">
      <formula>$G142=""</formula>
    </cfRule>
    <cfRule type="expression" dxfId="262" priority="18" stopIfTrue="1">
      <formula>#REF!&lt;&gt;""</formula>
    </cfRule>
    <cfRule type="expression" dxfId="261" priority="19" stopIfTrue="1">
      <formula>AND($H142="",$G142&lt;&gt;"")</formula>
    </cfRule>
  </conditionalFormatting>
  <conditionalFormatting sqref="E142:H142">
    <cfRule type="expression" dxfId="260" priority="14" stopIfTrue="1">
      <formula>$G142=""</formula>
    </cfRule>
    <cfRule type="expression" dxfId="259" priority="15" stopIfTrue="1">
      <formula>#REF!&lt;&gt;""</formula>
    </cfRule>
    <cfRule type="expression" dxfId="258" priority="16" stopIfTrue="1">
      <formula>AND($H142="",$G142&lt;&gt;"")</formula>
    </cfRule>
  </conditionalFormatting>
  <conditionalFormatting sqref="E142:H142">
    <cfRule type="expression" dxfId="257" priority="11" stopIfTrue="1">
      <formula>$G142=""</formula>
    </cfRule>
    <cfRule type="expression" dxfId="256" priority="12" stopIfTrue="1">
      <formula>#REF!&lt;&gt;""</formula>
    </cfRule>
    <cfRule type="expression" dxfId="255" priority="13" stopIfTrue="1">
      <formula>AND($H142="",$G142&lt;&gt;"")</formula>
    </cfRule>
  </conditionalFormatting>
  <conditionalFormatting sqref="B142:D142">
    <cfRule type="expression" dxfId="254" priority="8" stopIfTrue="1">
      <formula>$G142=""</formula>
    </cfRule>
    <cfRule type="expression" dxfId="253" priority="9" stopIfTrue="1">
      <formula>#REF!&lt;&gt;""</formula>
    </cfRule>
    <cfRule type="expression" dxfId="252" priority="10" stopIfTrue="1">
      <formula>AND($H142="",$G142&lt;&gt;"")</formula>
    </cfRule>
  </conditionalFormatting>
  <conditionalFormatting sqref="B142:D142">
    <cfRule type="expression" dxfId="251" priority="5" stopIfTrue="1">
      <formula>$G142=""</formula>
    </cfRule>
    <cfRule type="expression" dxfId="250" priority="6" stopIfTrue="1">
      <formula>#REF!&lt;&gt;""</formula>
    </cfRule>
    <cfRule type="expression" dxfId="249" priority="7" stopIfTrue="1">
      <formula>AND($H142="",$G142&lt;&gt;"")</formula>
    </cfRule>
  </conditionalFormatting>
  <conditionalFormatting sqref="G156:G158">
    <cfRule type="expression" dxfId="248" priority="1" stopIfTrue="1">
      <formula>$G156=""</formula>
    </cfRule>
    <cfRule type="expression" dxfId="247" priority="2" stopIfTrue="1">
      <formula>#REF!&lt;&gt;""</formula>
    </cfRule>
    <cfRule type="expression" dxfId="246" priority="3" stopIfTrue="1">
      <formula>AND($H156="",$G156&lt;&gt;"")</formula>
    </cfRule>
  </conditionalFormatting>
  <conditionalFormatting sqref="A137">
    <cfRule type="expression" dxfId="245" priority="334">
      <formula>COUNTIFS($B$7:$B$688,$B137,$C$7:$C$688,$C137,$D$7:$D$688,$D137,$E$7:$E$688,$E137,$F$7:$F$688,$F137,$G$7:$G$688,$G137,$H$7:$H$688,$H137,$I$7:$I$688,$I137)&gt;1</formula>
    </cfRule>
  </conditionalFormatting>
  <pageMargins left="0.55118110236220474" right="0.19685039370078741" top="0.27559055118110237" bottom="0.23622047244094491" header="0.15748031496062992" footer="0"/>
  <pageSetup paperSize="9" scale="64" orientation="portrait" r:id="rId1"/>
  <headerFooter alignWithMargins="0">
    <oddHeader>&amp;R&amp;P</oddHeader>
  </headerFooter>
  <rowBreaks count="2" manualBreakCount="2">
    <brk id="63" max="11" man="1"/>
    <brk id="119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90"/>
  <sheetViews>
    <sheetView view="pageBreakPreview" zoomScaleSheetLayoutView="100" workbookViewId="0">
      <selection activeCell="C2" sqref="C2:L2"/>
    </sheetView>
  </sheetViews>
  <sheetFormatPr defaultRowHeight="12.75"/>
  <cols>
    <col min="1" max="1" width="76.42578125" customWidth="1"/>
    <col min="2" max="2" width="6.42578125" customWidth="1"/>
    <col min="3" max="3" width="6" customWidth="1"/>
    <col min="4" max="4" width="6.140625" customWidth="1"/>
    <col min="5" max="5" width="4.5703125" customWidth="1"/>
    <col min="6" max="6" width="5.140625" customWidth="1"/>
    <col min="7" max="7" width="7" customWidth="1"/>
    <col min="8" max="8" width="7.140625" customWidth="1"/>
    <col min="9" max="9" width="6.5703125" customWidth="1"/>
    <col min="10" max="10" width="11" customWidth="1"/>
    <col min="11" max="11" width="12.140625" bestFit="1" customWidth="1"/>
    <col min="12" max="12" width="10.7109375" customWidth="1"/>
    <col min="13" max="13" width="10.42578125" customWidth="1"/>
  </cols>
  <sheetData>
    <row r="1" spans="1:16" ht="85.5" customHeight="1">
      <c r="A1" s="4"/>
      <c r="B1" s="2"/>
      <c r="C1" s="531" t="s">
        <v>116</v>
      </c>
      <c r="D1" s="531"/>
      <c r="E1" s="531"/>
      <c r="F1" s="531"/>
      <c r="G1" s="531"/>
      <c r="H1" s="531"/>
      <c r="I1" s="531"/>
      <c r="J1" s="531"/>
      <c r="K1" s="532"/>
      <c r="L1" s="532"/>
    </row>
    <row r="2" spans="1:16" ht="15.75" customHeight="1">
      <c r="A2" s="4"/>
      <c r="B2" s="4"/>
      <c r="C2" s="531" t="s">
        <v>352</v>
      </c>
      <c r="D2" s="531"/>
      <c r="E2" s="531"/>
      <c r="F2" s="531"/>
      <c r="G2" s="531"/>
      <c r="H2" s="531"/>
      <c r="I2" s="531"/>
      <c r="J2" s="531"/>
      <c r="K2" s="532"/>
      <c r="L2" s="532"/>
    </row>
    <row r="3" spans="1:16" ht="18.75" customHeight="1">
      <c r="A3" s="4"/>
      <c r="B3" s="4"/>
      <c r="C3" s="537"/>
      <c r="D3" s="537"/>
      <c r="E3" s="537"/>
      <c r="F3" s="537"/>
      <c r="G3" s="537"/>
      <c r="H3" s="537"/>
      <c r="I3" s="537"/>
      <c r="J3" s="537"/>
    </row>
    <row r="4" spans="1:16" ht="25.5" customHeight="1">
      <c r="A4" s="538" t="s">
        <v>347</v>
      </c>
      <c r="B4" s="538"/>
      <c r="C4" s="538"/>
      <c r="D4" s="538"/>
      <c r="E4" s="538"/>
      <c r="F4" s="538"/>
      <c r="G4" s="538"/>
      <c r="H4" s="538"/>
      <c r="I4" s="538"/>
      <c r="J4" s="538"/>
    </row>
    <row r="5" spans="1:16" ht="13.5" thickBot="1">
      <c r="A5" s="3"/>
      <c r="B5" s="3"/>
      <c r="C5" s="3"/>
      <c r="D5" s="3"/>
      <c r="E5" s="3"/>
      <c r="F5" s="3"/>
      <c r="G5" s="3"/>
      <c r="H5" s="3"/>
      <c r="I5" s="3"/>
      <c r="J5" s="3"/>
      <c r="L5" s="1" t="s">
        <v>58</v>
      </c>
    </row>
    <row r="6" spans="1:16">
      <c r="A6" s="547" t="s">
        <v>27</v>
      </c>
      <c r="B6" s="547" t="s">
        <v>30</v>
      </c>
      <c r="C6" s="535" t="s">
        <v>49</v>
      </c>
      <c r="D6" s="535" t="s">
        <v>50</v>
      </c>
      <c r="E6" s="539" t="s">
        <v>22</v>
      </c>
      <c r="F6" s="540"/>
      <c r="G6" s="540"/>
      <c r="H6" s="541"/>
      <c r="I6" s="545" t="s">
        <v>29</v>
      </c>
      <c r="J6" s="49"/>
      <c r="K6" s="78"/>
      <c r="L6" s="77"/>
    </row>
    <row r="7" spans="1:16" ht="13.5" thickBot="1">
      <c r="A7" s="548"/>
      <c r="B7" s="548"/>
      <c r="C7" s="536"/>
      <c r="D7" s="536"/>
      <c r="E7" s="542"/>
      <c r="F7" s="543"/>
      <c r="G7" s="543"/>
      <c r="H7" s="544"/>
      <c r="I7" s="546"/>
      <c r="J7" s="84">
        <v>2024</v>
      </c>
      <c r="K7" s="85">
        <v>2025</v>
      </c>
      <c r="L7" s="85">
        <v>2026</v>
      </c>
    </row>
    <row r="8" spans="1:16" ht="13.5" thickBot="1">
      <c r="A8" s="8">
        <v>1</v>
      </c>
      <c r="B8" s="229">
        <v>2</v>
      </c>
      <c r="C8" s="9">
        <v>3</v>
      </c>
      <c r="D8" s="9">
        <v>4</v>
      </c>
      <c r="E8" s="9">
        <v>5</v>
      </c>
      <c r="F8" s="9">
        <v>6</v>
      </c>
      <c r="G8" s="10">
        <v>7</v>
      </c>
      <c r="H8" s="11">
        <v>8</v>
      </c>
      <c r="I8" s="11">
        <v>9</v>
      </c>
      <c r="J8" s="11">
        <v>10</v>
      </c>
      <c r="K8" s="80">
        <v>11</v>
      </c>
      <c r="L8" s="80">
        <v>12</v>
      </c>
    </row>
    <row r="9" spans="1:16" ht="13.5" thickBot="1">
      <c r="A9" s="178" t="s">
        <v>31</v>
      </c>
      <c r="B9" s="230" t="s">
        <v>121</v>
      </c>
      <c r="C9" s="13"/>
      <c r="D9" s="13"/>
      <c r="E9" s="13"/>
      <c r="F9" s="13"/>
      <c r="G9" s="13"/>
      <c r="H9" s="13"/>
      <c r="I9" s="13"/>
      <c r="J9" s="79">
        <f>J10</f>
        <v>5390.9000000000005</v>
      </c>
      <c r="K9" s="79">
        <f>K10</f>
        <v>4179.4000000000005</v>
      </c>
      <c r="L9" s="79">
        <f>L10</f>
        <v>4136.1000000000004</v>
      </c>
    </row>
    <row r="10" spans="1:16" ht="13.5" thickTop="1">
      <c r="A10" s="179" t="s">
        <v>77</v>
      </c>
      <c r="B10" s="230" t="s">
        <v>121</v>
      </c>
      <c r="C10" s="207"/>
      <c r="D10" s="30"/>
      <c r="E10" s="30"/>
      <c r="F10" s="30"/>
      <c r="G10" s="30"/>
      <c r="H10" s="30"/>
      <c r="I10" s="30"/>
      <c r="J10" s="64">
        <f>J11+J86+J97+J109+J117+J161+J169</f>
        <v>5390.9000000000005</v>
      </c>
      <c r="K10" s="64">
        <f>K11+K86+K97+K109+K117+K161+K169+K184</f>
        <v>4179.4000000000005</v>
      </c>
      <c r="L10" s="64">
        <f>L11+L86+L97+L109+L117+L161+L169</f>
        <v>4136.1000000000004</v>
      </c>
    </row>
    <row r="11" spans="1:16">
      <c r="A11" s="180" t="s">
        <v>40</v>
      </c>
      <c r="B11" s="230" t="s">
        <v>121</v>
      </c>
      <c r="C11" s="208" t="s">
        <v>26</v>
      </c>
      <c r="D11" s="51"/>
      <c r="E11" s="51"/>
      <c r="F11" s="51"/>
      <c r="G11" s="51"/>
      <c r="H11" s="51"/>
      <c r="I11" s="51"/>
      <c r="J11" s="86">
        <f>J12+J25+J67+J72+J78</f>
        <v>2776.3</v>
      </c>
      <c r="K11" s="86">
        <f>K12+K25+K67+K72+K78</f>
        <v>1355.4</v>
      </c>
      <c r="L11" s="86">
        <f>L12+L25+L67+L72+L78</f>
        <v>1300.3</v>
      </c>
      <c r="M11" s="66"/>
      <c r="N11" s="66"/>
      <c r="O11" s="66"/>
      <c r="P11" s="66"/>
    </row>
    <row r="12" spans="1:16" ht="25.5">
      <c r="A12" s="181" t="s">
        <v>9</v>
      </c>
      <c r="B12" s="230" t="s">
        <v>121</v>
      </c>
      <c r="C12" s="209" t="s">
        <v>26</v>
      </c>
      <c r="D12" s="51" t="s">
        <v>35</v>
      </c>
      <c r="E12" s="51"/>
      <c r="F12" s="51"/>
      <c r="G12" s="51"/>
      <c r="H12" s="51"/>
      <c r="I12" s="51"/>
      <c r="J12" s="466">
        <f>J13</f>
        <v>483</v>
      </c>
      <c r="K12" s="466">
        <f t="shared" ref="K12:L13" si="0">K13</f>
        <v>290</v>
      </c>
      <c r="L12" s="466">
        <f t="shared" si="0"/>
        <v>240</v>
      </c>
      <c r="M12" s="66"/>
      <c r="N12" s="66"/>
      <c r="O12" s="66"/>
      <c r="P12" s="66"/>
    </row>
    <row r="13" spans="1:16" ht="19.5" customHeight="1">
      <c r="A13" s="182" t="s">
        <v>64</v>
      </c>
      <c r="B13" s="230" t="s">
        <v>121</v>
      </c>
      <c r="C13" s="208" t="s">
        <v>26</v>
      </c>
      <c r="D13" s="51" t="s">
        <v>35</v>
      </c>
      <c r="E13" s="53" t="s">
        <v>66</v>
      </c>
      <c r="F13" s="53"/>
      <c r="G13" s="53"/>
      <c r="H13" s="53"/>
      <c r="I13" s="92"/>
      <c r="J13" s="98">
        <f>J14</f>
        <v>483</v>
      </c>
      <c r="K13" s="98">
        <f t="shared" si="0"/>
        <v>290</v>
      </c>
      <c r="L13" s="98">
        <f t="shared" si="0"/>
        <v>240</v>
      </c>
      <c r="M13" s="66"/>
      <c r="N13" s="66"/>
      <c r="O13" s="66"/>
      <c r="P13" s="66"/>
    </row>
    <row r="14" spans="1:16">
      <c r="A14" s="182" t="s">
        <v>65</v>
      </c>
      <c r="B14" s="230" t="s">
        <v>121</v>
      </c>
      <c r="C14" s="208" t="s">
        <v>26</v>
      </c>
      <c r="D14" s="53" t="s">
        <v>35</v>
      </c>
      <c r="E14" s="53" t="s">
        <v>66</v>
      </c>
      <c r="F14" s="53" t="s">
        <v>37</v>
      </c>
      <c r="G14" s="53" t="s">
        <v>14</v>
      </c>
      <c r="H14" s="53"/>
      <c r="I14" s="92"/>
      <c r="J14" s="75">
        <f>J15+J20</f>
        <v>483</v>
      </c>
      <c r="K14" s="75">
        <f>K15+K20</f>
        <v>290</v>
      </c>
      <c r="L14" s="75">
        <f>L15+L20</f>
        <v>240</v>
      </c>
      <c r="M14" s="66"/>
      <c r="N14" s="66"/>
      <c r="O14" s="66"/>
    </row>
    <row r="15" spans="1:16">
      <c r="A15" s="182" t="s">
        <v>85</v>
      </c>
      <c r="B15" s="230" t="s">
        <v>121</v>
      </c>
      <c r="C15" s="208" t="s">
        <v>26</v>
      </c>
      <c r="D15" s="53" t="s">
        <v>35</v>
      </c>
      <c r="E15" s="53" t="s">
        <v>66</v>
      </c>
      <c r="F15" s="53" t="s">
        <v>37</v>
      </c>
      <c r="G15" s="53" t="s">
        <v>14</v>
      </c>
      <c r="H15" s="53" t="s">
        <v>10</v>
      </c>
      <c r="I15" s="92"/>
      <c r="J15" s="75">
        <f>J16</f>
        <v>295</v>
      </c>
      <c r="K15" s="75">
        <f t="shared" ref="K15:L16" si="1">K16</f>
        <v>290</v>
      </c>
      <c r="L15" s="75">
        <f t="shared" si="1"/>
        <v>240</v>
      </c>
      <c r="M15" s="66">
        <f>J15+J20+J29+J34+J47+J63+J69+J75+J81+J89+J101+J105+J113+J126+J133+J145+J165+J173+J180</f>
        <v>5164.2000000000007</v>
      </c>
      <c r="N15" s="66"/>
      <c r="O15" s="66"/>
    </row>
    <row r="16" spans="1:16" ht="36">
      <c r="A16" s="244" t="s">
        <v>135</v>
      </c>
      <c r="B16" s="230" t="s">
        <v>121</v>
      </c>
      <c r="C16" s="208" t="s">
        <v>26</v>
      </c>
      <c r="D16" s="53" t="s">
        <v>35</v>
      </c>
      <c r="E16" s="53" t="s">
        <v>66</v>
      </c>
      <c r="F16" s="53" t="s">
        <v>37</v>
      </c>
      <c r="G16" s="53" t="s">
        <v>14</v>
      </c>
      <c r="H16" s="53" t="s">
        <v>10</v>
      </c>
      <c r="I16" s="92" t="s">
        <v>137</v>
      </c>
      <c r="J16" s="75">
        <f>J17</f>
        <v>295</v>
      </c>
      <c r="K16" s="75">
        <f t="shared" si="1"/>
        <v>290</v>
      </c>
      <c r="L16" s="75">
        <f t="shared" si="1"/>
        <v>240</v>
      </c>
      <c r="M16" s="66"/>
      <c r="N16" s="66"/>
      <c r="O16" s="66"/>
    </row>
    <row r="17" spans="1:16">
      <c r="A17" s="238" t="s">
        <v>136</v>
      </c>
      <c r="B17" s="230" t="s">
        <v>121</v>
      </c>
      <c r="C17" s="208" t="s">
        <v>26</v>
      </c>
      <c r="D17" s="53" t="s">
        <v>35</v>
      </c>
      <c r="E17" s="53" t="s">
        <v>66</v>
      </c>
      <c r="F17" s="53" t="s">
        <v>37</v>
      </c>
      <c r="G17" s="53" t="s">
        <v>14</v>
      </c>
      <c r="H17" s="53" t="s">
        <v>10</v>
      </c>
      <c r="I17" s="92" t="s">
        <v>152</v>
      </c>
      <c r="J17" s="75">
        <f>J18+J19</f>
        <v>295</v>
      </c>
      <c r="K17" s="75">
        <f>K18+K19</f>
        <v>290</v>
      </c>
      <c r="L17" s="75">
        <f>L18+L19</f>
        <v>240</v>
      </c>
      <c r="M17" s="66">
        <f>J17+J22+J31+J36+J41+J43+J49+J54+J58+J65+J70+J77+J83+J91+J95+J103+J107+J115+J128+J135+J147+J151+J155+J159+J167+J175+J182</f>
        <v>5184.2</v>
      </c>
      <c r="N17" s="66"/>
      <c r="O17" s="66"/>
    </row>
    <row r="18" spans="1:16">
      <c r="A18" s="244" t="s">
        <v>51</v>
      </c>
      <c r="B18" s="230" t="s">
        <v>121</v>
      </c>
      <c r="C18" s="208" t="s">
        <v>26</v>
      </c>
      <c r="D18" s="53" t="s">
        <v>35</v>
      </c>
      <c r="E18" s="53" t="s">
        <v>66</v>
      </c>
      <c r="F18" s="53" t="s">
        <v>37</v>
      </c>
      <c r="G18" s="53" t="s">
        <v>14</v>
      </c>
      <c r="H18" s="53" t="s">
        <v>10</v>
      </c>
      <c r="I18" s="92" t="s">
        <v>2</v>
      </c>
      <c r="J18" s="75">
        <v>227</v>
      </c>
      <c r="K18" s="75">
        <v>250</v>
      </c>
      <c r="L18" s="75">
        <v>200</v>
      </c>
      <c r="M18" s="103" t="e">
        <f>J18+J19+J23+J24+J32+J33+J37+J38+J39+J42+J44+J45+J46+J50+J51+J52+J55+J56+J59+J60+J66+J71+J77+J84+J92+J93+J96+J104+J108+J116+J129+J136+J148+J152+J156+J160+#REF!+J168+J176+#REF!+J183</f>
        <v>#REF!</v>
      </c>
    </row>
    <row r="19" spans="1:16" ht="24">
      <c r="A19" s="244" t="s">
        <v>52</v>
      </c>
      <c r="B19" s="230" t="s">
        <v>121</v>
      </c>
      <c r="C19" s="208" t="s">
        <v>26</v>
      </c>
      <c r="D19" s="53" t="s">
        <v>35</v>
      </c>
      <c r="E19" s="53" t="s">
        <v>66</v>
      </c>
      <c r="F19" s="53" t="s">
        <v>37</v>
      </c>
      <c r="G19" s="53" t="s">
        <v>14</v>
      </c>
      <c r="H19" s="53" t="s">
        <v>10</v>
      </c>
      <c r="I19" s="92" t="s">
        <v>11</v>
      </c>
      <c r="J19" s="75">
        <v>68</v>
      </c>
      <c r="K19" s="76">
        <v>40</v>
      </c>
      <c r="L19" s="76">
        <v>40</v>
      </c>
      <c r="M19" s="47"/>
    </row>
    <row r="20" spans="1:16" ht="24">
      <c r="A20" s="183" t="s">
        <v>86</v>
      </c>
      <c r="B20" s="230" t="s">
        <v>121</v>
      </c>
      <c r="C20" s="208" t="s">
        <v>26</v>
      </c>
      <c r="D20" s="53" t="s">
        <v>35</v>
      </c>
      <c r="E20" s="53" t="s">
        <v>66</v>
      </c>
      <c r="F20" s="53" t="s">
        <v>37</v>
      </c>
      <c r="G20" s="53" t="s">
        <v>14</v>
      </c>
      <c r="H20" s="53" t="s">
        <v>119</v>
      </c>
      <c r="I20" s="92"/>
      <c r="J20" s="75">
        <f t="shared" ref="J20:L21" si="2">J21</f>
        <v>188</v>
      </c>
      <c r="K20" s="75">
        <f t="shared" si="2"/>
        <v>0</v>
      </c>
      <c r="L20" s="75">
        <f t="shared" si="2"/>
        <v>0</v>
      </c>
      <c r="M20" s="66"/>
    </row>
    <row r="21" spans="1:16" ht="38.25">
      <c r="A21" s="238" t="s">
        <v>135</v>
      </c>
      <c r="B21" s="230" t="s">
        <v>121</v>
      </c>
      <c r="C21" s="208" t="s">
        <v>26</v>
      </c>
      <c r="D21" s="53" t="s">
        <v>35</v>
      </c>
      <c r="E21" s="53" t="s">
        <v>66</v>
      </c>
      <c r="F21" s="53" t="s">
        <v>37</v>
      </c>
      <c r="G21" s="53" t="s">
        <v>14</v>
      </c>
      <c r="H21" s="53" t="s">
        <v>119</v>
      </c>
      <c r="I21" s="92" t="s">
        <v>137</v>
      </c>
      <c r="J21" s="75">
        <f t="shared" si="2"/>
        <v>188</v>
      </c>
      <c r="K21" s="75">
        <f t="shared" si="2"/>
        <v>0</v>
      </c>
      <c r="L21" s="75">
        <f t="shared" si="2"/>
        <v>0</v>
      </c>
      <c r="M21" s="66">
        <f>J16+J21+J30+J35+J40+J48+J53+J57+J64+J70+J76+J82+J90+J94+J102+J106+J114+J127+J134+J146+J150+J154+J158+J166+J174+J181</f>
        <v>5184.2</v>
      </c>
    </row>
    <row r="22" spans="1:16">
      <c r="A22" s="238" t="s">
        <v>136</v>
      </c>
      <c r="B22" s="230" t="s">
        <v>121</v>
      </c>
      <c r="C22" s="208" t="s">
        <v>26</v>
      </c>
      <c r="D22" s="53" t="s">
        <v>35</v>
      </c>
      <c r="E22" s="53" t="s">
        <v>66</v>
      </c>
      <c r="F22" s="53" t="s">
        <v>37</v>
      </c>
      <c r="G22" s="53" t="s">
        <v>14</v>
      </c>
      <c r="H22" s="53" t="s">
        <v>119</v>
      </c>
      <c r="I22" s="92" t="s">
        <v>152</v>
      </c>
      <c r="J22" s="75">
        <f>J23+J24</f>
        <v>188</v>
      </c>
      <c r="K22" s="75">
        <f>K23+K24</f>
        <v>0</v>
      </c>
      <c r="L22" s="75">
        <f>L23+L24</f>
        <v>0</v>
      </c>
      <c r="M22" s="66"/>
    </row>
    <row r="23" spans="1:16">
      <c r="A23" s="244" t="s">
        <v>51</v>
      </c>
      <c r="B23" s="230" t="s">
        <v>121</v>
      </c>
      <c r="C23" s="208" t="s">
        <v>26</v>
      </c>
      <c r="D23" s="53" t="s">
        <v>35</v>
      </c>
      <c r="E23" s="53" t="s">
        <v>66</v>
      </c>
      <c r="F23" s="53" t="s">
        <v>37</v>
      </c>
      <c r="G23" s="53" t="s">
        <v>14</v>
      </c>
      <c r="H23" s="53" t="s">
        <v>119</v>
      </c>
      <c r="I23" s="92" t="s">
        <v>2</v>
      </c>
      <c r="J23" s="75">
        <v>150</v>
      </c>
      <c r="K23" s="76"/>
      <c r="L23" s="76"/>
      <c r="M23" s="66"/>
    </row>
    <row r="24" spans="1:16" ht="24">
      <c r="A24" s="244" t="s">
        <v>52</v>
      </c>
      <c r="B24" s="230" t="s">
        <v>121</v>
      </c>
      <c r="C24" s="208" t="s">
        <v>26</v>
      </c>
      <c r="D24" s="53" t="s">
        <v>35</v>
      </c>
      <c r="E24" s="53" t="s">
        <v>66</v>
      </c>
      <c r="F24" s="53" t="s">
        <v>37</v>
      </c>
      <c r="G24" s="53" t="s">
        <v>14</v>
      </c>
      <c r="H24" s="53" t="s">
        <v>119</v>
      </c>
      <c r="I24" s="92" t="s">
        <v>11</v>
      </c>
      <c r="J24" s="75">
        <v>38</v>
      </c>
      <c r="K24" s="76"/>
      <c r="L24" s="76"/>
    </row>
    <row r="25" spans="1:16" ht="24">
      <c r="A25" s="184" t="s">
        <v>48</v>
      </c>
      <c r="B25" s="230" t="s">
        <v>121</v>
      </c>
      <c r="C25" s="210" t="s">
        <v>26</v>
      </c>
      <c r="D25" s="14" t="s">
        <v>33</v>
      </c>
      <c r="E25" s="17"/>
      <c r="F25" s="17"/>
      <c r="G25" s="17"/>
      <c r="H25" s="17"/>
      <c r="I25" s="14"/>
      <c r="J25" s="465">
        <f>J26+J61</f>
        <v>2266.3000000000002</v>
      </c>
      <c r="K25" s="465">
        <f>K26+K61</f>
        <v>1038.4000000000001</v>
      </c>
      <c r="L25" s="465">
        <f>L26+L61</f>
        <v>1033.3</v>
      </c>
      <c r="M25" s="66"/>
      <c r="N25" s="66"/>
      <c r="O25" s="66"/>
      <c r="P25" s="66"/>
    </row>
    <row r="26" spans="1:16">
      <c r="A26" s="182" t="s">
        <v>64</v>
      </c>
      <c r="B26" s="230" t="s">
        <v>121</v>
      </c>
      <c r="C26" s="210" t="s">
        <v>26</v>
      </c>
      <c r="D26" s="14" t="s">
        <v>33</v>
      </c>
      <c r="E26" s="17" t="s">
        <v>66</v>
      </c>
      <c r="F26" s="17"/>
      <c r="G26" s="17"/>
      <c r="H26" s="17"/>
      <c r="I26" s="14"/>
      <c r="J26" s="97">
        <f>J27</f>
        <v>2265.4</v>
      </c>
      <c r="K26" s="97">
        <f>K27+K47</f>
        <v>1037.5</v>
      </c>
      <c r="L26" s="97">
        <f>L27+L47</f>
        <v>1032.3</v>
      </c>
      <c r="M26" s="66"/>
      <c r="N26" s="66"/>
      <c r="O26" s="66"/>
      <c r="P26" s="66"/>
    </row>
    <row r="27" spans="1:16">
      <c r="A27" s="183" t="s">
        <v>59</v>
      </c>
      <c r="B27" s="230" t="s">
        <v>121</v>
      </c>
      <c r="C27" s="211" t="s">
        <v>26</v>
      </c>
      <c r="D27" s="17" t="s">
        <v>33</v>
      </c>
      <c r="E27" s="53" t="s">
        <v>66</v>
      </c>
      <c r="F27" s="53" t="s">
        <v>37</v>
      </c>
      <c r="G27" s="53"/>
      <c r="H27" s="17"/>
      <c r="I27" s="17"/>
      <c r="J27" s="68">
        <f>J28</f>
        <v>2265.4</v>
      </c>
      <c r="K27" s="68">
        <f>K28+K34</f>
        <v>1037.5</v>
      </c>
      <c r="L27" s="68">
        <f>L28+L34</f>
        <v>1032.3</v>
      </c>
      <c r="M27" s="66">
        <f>J23+J24+J50+J51+J52+J55+J56+J59+J60</f>
        <v>1000</v>
      </c>
    </row>
    <row r="28" spans="1:16" ht="24">
      <c r="A28" s="183" t="s">
        <v>44</v>
      </c>
      <c r="B28" s="230" t="s">
        <v>121</v>
      </c>
      <c r="C28" s="211" t="s">
        <v>26</v>
      </c>
      <c r="D28" s="17" t="s">
        <v>33</v>
      </c>
      <c r="E28" s="53" t="s">
        <v>66</v>
      </c>
      <c r="F28" s="53" t="s">
        <v>37</v>
      </c>
      <c r="G28" s="53" t="s">
        <v>14</v>
      </c>
      <c r="H28" s="17"/>
      <c r="I28" s="14"/>
      <c r="J28" s="65">
        <f>J29+J34+J47</f>
        <v>2265.4</v>
      </c>
      <c r="K28" s="65">
        <f>K32+K33</f>
        <v>861.5</v>
      </c>
      <c r="L28" s="65">
        <f>L32+L33</f>
        <v>781</v>
      </c>
      <c r="M28" s="66"/>
    </row>
    <row r="29" spans="1:16">
      <c r="A29" s="244" t="s">
        <v>157</v>
      </c>
      <c r="B29" s="230" t="s">
        <v>121</v>
      </c>
      <c r="C29" s="211" t="s">
        <v>26</v>
      </c>
      <c r="D29" s="17" t="s">
        <v>33</v>
      </c>
      <c r="E29" s="53" t="s">
        <v>66</v>
      </c>
      <c r="F29" s="53" t="s">
        <v>37</v>
      </c>
      <c r="G29" s="53" t="s">
        <v>14</v>
      </c>
      <c r="H29" s="17" t="s">
        <v>3</v>
      </c>
      <c r="I29" s="14"/>
      <c r="J29" s="67">
        <f>J30</f>
        <v>1052.3</v>
      </c>
      <c r="K29" s="67">
        <f t="shared" ref="K29:L30" si="3">K30</f>
        <v>861.5</v>
      </c>
      <c r="L29" s="67">
        <f t="shared" si="3"/>
        <v>781</v>
      </c>
      <c r="M29" s="66"/>
    </row>
    <row r="30" spans="1:16" ht="38.25">
      <c r="A30" s="238" t="s">
        <v>135</v>
      </c>
      <c r="B30" s="230" t="s">
        <v>121</v>
      </c>
      <c r="C30" s="211" t="s">
        <v>26</v>
      </c>
      <c r="D30" s="17" t="s">
        <v>33</v>
      </c>
      <c r="E30" s="53" t="s">
        <v>66</v>
      </c>
      <c r="F30" s="53" t="s">
        <v>37</v>
      </c>
      <c r="G30" s="53" t="s">
        <v>14</v>
      </c>
      <c r="H30" s="17" t="s">
        <v>3</v>
      </c>
      <c r="I30" s="14" t="s">
        <v>137</v>
      </c>
      <c r="J30" s="67">
        <f>J31</f>
        <v>1052.3</v>
      </c>
      <c r="K30" s="67">
        <f t="shared" si="3"/>
        <v>861.5</v>
      </c>
      <c r="L30" s="67">
        <f t="shared" si="3"/>
        <v>781</v>
      </c>
      <c r="M30" s="66"/>
    </row>
    <row r="31" spans="1:16">
      <c r="A31" s="238" t="s">
        <v>136</v>
      </c>
      <c r="B31" s="230" t="s">
        <v>121</v>
      </c>
      <c r="C31" s="211" t="s">
        <v>26</v>
      </c>
      <c r="D31" s="17" t="s">
        <v>33</v>
      </c>
      <c r="E31" s="53" t="s">
        <v>66</v>
      </c>
      <c r="F31" s="53" t="s">
        <v>37</v>
      </c>
      <c r="G31" s="53" t="s">
        <v>14</v>
      </c>
      <c r="H31" s="17" t="s">
        <v>3</v>
      </c>
      <c r="I31" s="14" t="s">
        <v>152</v>
      </c>
      <c r="J31" s="67">
        <f>J32+J33</f>
        <v>1052.3</v>
      </c>
      <c r="K31" s="67">
        <f>K32+K33</f>
        <v>861.5</v>
      </c>
      <c r="L31" s="67">
        <f>L32+L33</f>
        <v>781</v>
      </c>
      <c r="M31" s="66"/>
    </row>
    <row r="32" spans="1:16">
      <c r="A32" s="244" t="s">
        <v>51</v>
      </c>
      <c r="B32" s="230" t="s">
        <v>121</v>
      </c>
      <c r="C32" s="211" t="s">
        <v>26</v>
      </c>
      <c r="D32" s="17" t="s">
        <v>33</v>
      </c>
      <c r="E32" s="53" t="s">
        <v>66</v>
      </c>
      <c r="F32" s="53" t="s">
        <v>37</v>
      </c>
      <c r="G32" s="53" t="s">
        <v>14</v>
      </c>
      <c r="H32" s="17" t="s">
        <v>3</v>
      </c>
      <c r="I32" s="17" t="s">
        <v>2</v>
      </c>
      <c r="J32" s="67">
        <v>872</v>
      </c>
      <c r="K32" s="104">
        <f>800-118.5</f>
        <v>681.5</v>
      </c>
      <c r="L32" s="104">
        <f>460+182</f>
        <v>642</v>
      </c>
    </row>
    <row r="33" spans="1:15" ht="24">
      <c r="A33" s="244" t="s">
        <v>52</v>
      </c>
      <c r="B33" s="230" t="s">
        <v>121</v>
      </c>
      <c r="C33" s="211" t="s">
        <v>26</v>
      </c>
      <c r="D33" s="17" t="s">
        <v>33</v>
      </c>
      <c r="E33" s="53" t="s">
        <v>66</v>
      </c>
      <c r="F33" s="53" t="s">
        <v>37</v>
      </c>
      <c r="G33" s="53" t="s">
        <v>14</v>
      </c>
      <c r="H33" s="17" t="s">
        <v>3</v>
      </c>
      <c r="I33" s="17" t="s">
        <v>11</v>
      </c>
      <c r="J33" s="67">
        <f>260-79.7</f>
        <v>180.3</v>
      </c>
      <c r="K33" s="104">
        <v>180</v>
      </c>
      <c r="L33" s="104">
        <v>139</v>
      </c>
    </row>
    <row r="34" spans="1:15">
      <c r="A34" s="244" t="s">
        <v>162</v>
      </c>
      <c r="B34" s="230" t="s">
        <v>121</v>
      </c>
      <c r="C34" s="211" t="s">
        <v>26</v>
      </c>
      <c r="D34" s="17" t="s">
        <v>33</v>
      </c>
      <c r="E34" s="17" t="s">
        <v>66</v>
      </c>
      <c r="F34" s="17" t="s">
        <v>37</v>
      </c>
      <c r="G34" s="17" t="s">
        <v>14</v>
      </c>
      <c r="H34" s="17" t="s">
        <v>0</v>
      </c>
      <c r="I34" s="17"/>
      <c r="J34" s="65">
        <f>J35+J40</f>
        <v>401.1</v>
      </c>
      <c r="K34" s="65">
        <f>K35+K40</f>
        <v>176</v>
      </c>
      <c r="L34" s="65">
        <f>L35+L40</f>
        <v>251.3</v>
      </c>
    </row>
    <row r="35" spans="1:15">
      <c r="A35" s="244" t="s">
        <v>146</v>
      </c>
      <c r="B35" s="230" t="s">
        <v>121</v>
      </c>
      <c r="C35" s="211" t="s">
        <v>26</v>
      </c>
      <c r="D35" s="17" t="s">
        <v>33</v>
      </c>
      <c r="E35" s="53" t="s">
        <v>66</v>
      </c>
      <c r="F35" s="53" t="s">
        <v>37</v>
      </c>
      <c r="G35" s="53" t="s">
        <v>14</v>
      </c>
      <c r="H35" s="17" t="s">
        <v>0</v>
      </c>
      <c r="I35" s="17" t="s">
        <v>138</v>
      </c>
      <c r="J35" s="67">
        <f>J36</f>
        <v>390</v>
      </c>
      <c r="K35" s="67">
        <f>K36</f>
        <v>120</v>
      </c>
      <c r="L35" s="67">
        <f>L36</f>
        <v>231.20000000000002</v>
      </c>
    </row>
    <row r="36" spans="1:15" ht="24">
      <c r="A36" s="244" t="s">
        <v>147</v>
      </c>
      <c r="B36" s="230" t="s">
        <v>121</v>
      </c>
      <c r="C36" s="211" t="s">
        <v>26</v>
      </c>
      <c r="D36" s="17" t="s">
        <v>33</v>
      </c>
      <c r="E36" s="53" t="s">
        <v>66</v>
      </c>
      <c r="F36" s="53" t="s">
        <v>37</v>
      </c>
      <c r="G36" s="53" t="s">
        <v>14</v>
      </c>
      <c r="H36" s="17" t="s">
        <v>0</v>
      </c>
      <c r="I36" s="17" t="s">
        <v>139</v>
      </c>
      <c r="J36" s="67">
        <f>J37+J38+J39</f>
        <v>390</v>
      </c>
      <c r="K36" s="67">
        <f>K37+K38+K39</f>
        <v>120</v>
      </c>
      <c r="L36" s="67">
        <f>L37+L38+L39</f>
        <v>231.20000000000002</v>
      </c>
    </row>
    <row r="37" spans="1:15">
      <c r="A37" s="183" t="s">
        <v>126</v>
      </c>
      <c r="B37" s="230" t="s">
        <v>121</v>
      </c>
      <c r="C37" s="211" t="s">
        <v>26</v>
      </c>
      <c r="D37" s="17" t="s">
        <v>33</v>
      </c>
      <c r="E37" s="53" t="s">
        <v>66</v>
      </c>
      <c r="F37" s="53" t="s">
        <v>37</v>
      </c>
      <c r="G37" s="53" t="s">
        <v>14</v>
      </c>
      <c r="H37" s="17" t="s">
        <v>0</v>
      </c>
      <c r="I37" s="17" t="s">
        <v>45</v>
      </c>
      <c r="J37" s="67">
        <v>200</v>
      </c>
      <c r="K37" s="104">
        <v>20</v>
      </c>
      <c r="L37" s="104">
        <v>198.3</v>
      </c>
      <c r="M37" s="47"/>
      <c r="N37">
        <v>3</v>
      </c>
    </row>
    <row r="38" spans="1:15" ht="24">
      <c r="A38" s="239" t="s">
        <v>72</v>
      </c>
      <c r="B38" s="240" t="s">
        <v>121</v>
      </c>
      <c r="C38" s="241" t="s">
        <v>26</v>
      </c>
      <c r="D38" s="242" t="s">
        <v>33</v>
      </c>
      <c r="E38" s="145" t="s">
        <v>66</v>
      </c>
      <c r="F38" s="145" t="s">
        <v>37</v>
      </c>
      <c r="G38" s="145" t="s">
        <v>14</v>
      </c>
      <c r="H38" s="242" t="s">
        <v>0</v>
      </c>
      <c r="I38" s="242" t="s">
        <v>73</v>
      </c>
      <c r="J38" s="243">
        <v>10</v>
      </c>
      <c r="K38" s="104">
        <v>0</v>
      </c>
      <c r="L38" s="104">
        <v>0</v>
      </c>
      <c r="M38" s="47"/>
    </row>
    <row r="39" spans="1:15">
      <c r="A39" s="239" t="s">
        <v>170</v>
      </c>
      <c r="B39" s="240" t="s">
        <v>121</v>
      </c>
      <c r="C39" s="241" t="s">
        <v>26</v>
      </c>
      <c r="D39" s="242" t="s">
        <v>33</v>
      </c>
      <c r="E39" s="145" t="s">
        <v>66</v>
      </c>
      <c r="F39" s="145" t="s">
        <v>37</v>
      </c>
      <c r="G39" s="145" t="s">
        <v>14</v>
      </c>
      <c r="H39" s="242" t="s">
        <v>0</v>
      </c>
      <c r="I39" s="242" t="s">
        <v>169</v>
      </c>
      <c r="J39" s="243">
        <v>180</v>
      </c>
      <c r="K39" s="335">
        <v>100</v>
      </c>
      <c r="L39" s="335">
        <f>250-217.1</f>
        <v>32.900000000000006</v>
      </c>
      <c r="M39" s="47"/>
    </row>
    <row r="40" spans="1:15">
      <c r="A40" s="244" t="s">
        <v>140</v>
      </c>
      <c r="B40" s="240" t="s">
        <v>121</v>
      </c>
      <c r="C40" s="241" t="s">
        <v>26</v>
      </c>
      <c r="D40" s="242" t="s">
        <v>33</v>
      </c>
      <c r="E40" s="242" t="s">
        <v>66</v>
      </c>
      <c r="F40" s="242" t="s">
        <v>37</v>
      </c>
      <c r="G40" s="242" t="s">
        <v>14</v>
      </c>
      <c r="H40" s="242" t="s">
        <v>0</v>
      </c>
      <c r="I40" s="242" t="s">
        <v>142</v>
      </c>
      <c r="J40" s="243">
        <f>J41+J43</f>
        <v>11.100000000000001</v>
      </c>
      <c r="K40" s="243">
        <f>K41+K43</f>
        <v>56</v>
      </c>
      <c r="L40" s="243">
        <f>L41+L43</f>
        <v>20.100000000000001</v>
      </c>
      <c r="M40" s="47"/>
    </row>
    <row r="41" spans="1:15">
      <c r="A41" s="244" t="s">
        <v>145</v>
      </c>
      <c r="B41" s="240" t="s">
        <v>121</v>
      </c>
      <c r="C41" s="241" t="s">
        <v>26</v>
      </c>
      <c r="D41" s="242" t="s">
        <v>33</v>
      </c>
      <c r="E41" s="242" t="s">
        <v>66</v>
      </c>
      <c r="F41" s="242" t="s">
        <v>37</v>
      </c>
      <c r="G41" s="242" t="s">
        <v>14</v>
      </c>
      <c r="H41" s="242" t="s">
        <v>0</v>
      </c>
      <c r="I41" s="242" t="s">
        <v>143</v>
      </c>
      <c r="J41" s="243">
        <f>J42</f>
        <v>0</v>
      </c>
      <c r="K41" s="243">
        <f>K42</f>
        <v>2</v>
      </c>
      <c r="L41" s="243">
        <f>L42</f>
        <v>1</v>
      </c>
      <c r="M41" s="47"/>
    </row>
    <row r="42" spans="1:15" ht="24">
      <c r="A42" s="239" t="s">
        <v>131</v>
      </c>
      <c r="B42" s="240" t="s">
        <v>121</v>
      </c>
      <c r="C42" s="241" t="s">
        <v>26</v>
      </c>
      <c r="D42" s="242" t="s">
        <v>33</v>
      </c>
      <c r="E42" s="242" t="s">
        <v>66</v>
      </c>
      <c r="F42" s="242" t="s">
        <v>37</v>
      </c>
      <c r="G42" s="242" t="s">
        <v>14</v>
      </c>
      <c r="H42" s="242" t="s">
        <v>0</v>
      </c>
      <c r="I42" s="242" t="s">
        <v>130</v>
      </c>
      <c r="J42" s="243">
        <v>0</v>
      </c>
      <c r="K42" s="104">
        <v>2</v>
      </c>
      <c r="L42" s="104">
        <v>1</v>
      </c>
      <c r="M42" s="47"/>
    </row>
    <row r="43" spans="1:15">
      <c r="A43" s="244" t="s">
        <v>141</v>
      </c>
      <c r="B43" s="230" t="s">
        <v>121</v>
      </c>
      <c r="C43" s="211" t="s">
        <v>26</v>
      </c>
      <c r="D43" s="17" t="s">
        <v>33</v>
      </c>
      <c r="E43" s="17" t="s">
        <v>66</v>
      </c>
      <c r="F43" s="17" t="s">
        <v>37</v>
      </c>
      <c r="G43" s="17" t="s">
        <v>14</v>
      </c>
      <c r="H43" s="17" t="s">
        <v>0</v>
      </c>
      <c r="I43" s="17" t="s">
        <v>144</v>
      </c>
      <c r="J43" s="67">
        <f>J44+J45+J46</f>
        <v>11.100000000000001</v>
      </c>
      <c r="K43" s="67">
        <f>K44+K45+K46</f>
        <v>54</v>
      </c>
      <c r="L43" s="67">
        <f>L44+L45+L46</f>
        <v>19.100000000000001</v>
      </c>
      <c r="M43" s="47"/>
    </row>
    <row r="44" spans="1:15">
      <c r="A44" s="183" t="s">
        <v>4</v>
      </c>
      <c r="B44" s="230" t="s">
        <v>121</v>
      </c>
      <c r="C44" s="211" t="s">
        <v>26</v>
      </c>
      <c r="D44" s="17" t="s">
        <v>33</v>
      </c>
      <c r="E44" s="17" t="s">
        <v>66</v>
      </c>
      <c r="F44" s="17" t="s">
        <v>37</v>
      </c>
      <c r="G44" s="17" t="s">
        <v>14</v>
      </c>
      <c r="H44" s="17" t="s">
        <v>0</v>
      </c>
      <c r="I44" s="17" t="s">
        <v>46</v>
      </c>
      <c r="J44" s="67">
        <v>4.4000000000000004</v>
      </c>
      <c r="K44" s="105">
        <v>15</v>
      </c>
      <c r="L44" s="104">
        <f>20.5-11.4</f>
        <v>9.1</v>
      </c>
    </row>
    <row r="45" spans="1:15">
      <c r="A45" s="183" t="s">
        <v>5</v>
      </c>
      <c r="B45" s="230" t="s">
        <v>121</v>
      </c>
      <c r="C45" s="211" t="s">
        <v>26</v>
      </c>
      <c r="D45" s="17" t="s">
        <v>33</v>
      </c>
      <c r="E45" s="17" t="s">
        <v>66</v>
      </c>
      <c r="F45" s="17" t="s">
        <v>37</v>
      </c>
      <c r="G45" s="17" t="s">
        <v>14</v>
      </c>
      <c r="H45" s="17" t="s">
        <v>0</v>
      </c>
      <c r="I45" s="17" t="s">
        <v>47</v>
      </c>
      <c r="J45" s="67">
        <f>0.4+2.1</f>
        <v>2.5</v>
      </c>
      <c r="K45" s="104">
        <v>10</v>
      </c>
      <c r="L45" s="104">
        <v>10</v>
      </c>
      <c r="N45" s="66"/>
      <c r="O45" s="66"/>
    </row>
    <row r="46" spans="1:15">
      <c r="A46" s="183" t="s">
        <v>54</v>
      </c>
      <c r="B46" s="230" t="s">
        <v>121</v>
      </c>
      <c r="C46" s="211" t="s">
        <v>26</v>
      </c>
      <c r="D46" s="17" t="s">
        <v>33</v>
      </c>
      <c r="E46" s="17" t="s">
        <v>66</v>
      </c>
      <c r="F46" s="17" t="s">
        <v>37</v>
      </c>
      <c r="G46" s="17" t="s">
        <v>14</v>
      </c>
      <c r="H46" s="17" t="s">
        <v>0</v>
      </c>
      <c r="I46" s="17" t="s">
        <v>1</v>
      </c>
      <c r="J46" s="67">
        <v>4.2</v>
      </c>
      <c r="K46" s="106">
        <v>29</v>
      </c>
      <c r="L46" s="106">
        <v>0</v>
      </c>
    </row>
    <row r="47" spans="1:15" ht="24">
      <c r="A47" s="183" t="s">
        <v>86</v>
      </c>
      <c r="B47" s="230" t="s">
        <v>121</v>
      </c>
      <c r="C47" s="211" t="s">
        <v>26</v>
      </c>
      <c r="D47" s="17" t="s">
        <v>33</v>
      </c>
      <c r="E47" s="53" t="s">
        <v>66</v>
      </c>
      <c r="F47" s="53" t="s">
        <v>37</v>
      </c>
      <c r="G47" s="53" t="s">
        <v>14</v>
      </c>
      <c r="H47" s="53" t="s">
        <v>119</v>
      </c>
      <c r="I47" s="93"/>
      <c r="J47" s="67">
        <f>J48+J53+J57</f>
        <v>812</v>
      </c>
      <c r="K47" s="67">
        <f>K48+K53</f>
        <v>0</v>
      </c>
      <c r="L47" s="67">
        <f>L48+L53</f>
        <v>0</v>
      </c>
    </row>
    <row r="48" spans="1:15" ht="38.25">
      <c r="A48" s="238" t="s">
        <v>135</v>
      </c>
      <c r="B48" s="230" t="s">
        <v>121</v>
      </c>
      <c r="C48" s="211" t="s">
        <v>26</v>
      </c>
      <c r="D48" s="17" t="s">
        <v>33</v>
      </c>
      <c r="E48" s="53" t="s">
        <v>66</v>
      </c>
      <c r="F48" s="53" t="s">
        <v>37</v>
      </c>
      <c r="G48" s="53" t="s">
        <v>14</v>
      </c>
      <c r="H48" s="53" t="s">
        <v>119</v>
      </c>
      <c r="I48" s="93" t="s">
        <v>137</v>
      </c>
      <c r="J48" s="67">
        <f>J49</f>
        <v>812</v>
      </c>
      <c r="K48" s="67">
        <f>K49</f>
        <v>0</v>
      </c>
      <c r="L48" s="67">
        <f>L49</f>
        <v>0</v>
      </c>
    </row>
    <row r="49" spans="1:13">
      <c r="A49" s="238" t="s">
        <v>136</v>
      </c>
      <c r="B49" s="230" t="s">
        <v>121</v>
      </c>
      <c r="C49" s="211" t="s">
        <v>26</v>
      </c>
      <c r="D49" s="17" t="s">
        <v>33</v>
      </c>
      <c r="E49" s="53" t="s">
        <v>66</v>
      </c>
      <c r="F49" s="53" t="s">
        <v>37</v>
      </c>
      <c r="G49" s="53" t="s">
        <v>14</v>
      </c>
      <c r="H49" s="53" t="s">
        <v>119</v>
      </c>
      <c r="I49" s="92" t="s">
        <v>152</v>
      </c>
      <c r="J49" s="67">
        <f>J50+J51+J52</f>
        <v>812</v>
      </c>
      <c r="K49" s="67">
        <f>K50+K51+K52</f>
        <v>0</v>
      </c>
      <c r="L49" s="67">
        <f>L50+L51+L52</f>
        <v>0</v>
      </c>
    </row>
    <row r="50" spans="1:13">
      <c r="A50" s="244" t="s">
        <v>51</v>
      </c>
      <c r="B50" s="230" t="s">
        <v>121</v>
      </c>
      <c r="C50" s="211" t="s">
        <v>26</v>
      </c>
      <c r="D50" s="17" t="s">
        <v>33</v>
      </c>
      <c r="E50" s="53" t="s">
        <v>66</v>
      </c>
      <c r="F50" s="53" t="s">
        <v>37</v>
      </c>
      <c r="G50" s="53" t="s">
        <v>14</v>
      </c>
      <c r="H50" s="53" t="s">
        <v>119</v>
      </c>
      <c r="I50" s="92" t="s">
        <v>2</v>
      </c>
      <c r="J50" s="67">
        <v>760</v>
      </c>
      <c r="K50" s="107"/>
      <c r="L50" s="107"/>
    </row>
    <row r="51" spans="1:13" ht="24">
      <c r="A51" s="183" t="s">
        <v>24</v>
      </c>
      <c r="B51" s="230" t="s">
        <v>121</v>
      </c>
      <c r="C51" s="211" t="s">
        <v>26</v>
      </c>
      <c r="D51" s="17" t="s">
        <v>33</v>
      </c>
      <c r="E51" s="53" t="s">
        <v>66</v>
      </c>
      <c r="F51" s="53" t="s">
        <v>37</v>
      </c>
      <c r="G51" s="53" t="s">
        <v>14</v>
      </c>
      <c r="H51" s="53" t="s">
        <v>119</v>
      </c>
      <c r="I51" s="92" t="s">
        <v>20</v>
      </c>
      <c r="J51" s="67">
        <v>0</v>
      </c>
      <c r="K51" s="107"/>
      <c r="L51" s="107"/>
    </row>
    <row r="52" spans="1:13" ht="24">
      <c r="A52" s="244" t="s">
        <v>52</v>
      </c>
      <c r="B52" s="230" t="s">
        <v>121</v>
      </c>
      <c r="C52" s="211" t="s">
        <v>26</v>
      </c>
      <c r="D52" s="17" t="s">
        <v>33</v>
      </c>
      <c r="E52" s="53" t="s">
        <v>66</v>
      </c>
      <c r="F52" s="53" t="s">
        <v>37</v>
      </c>
      <c r="G52" s="53" t="s">
        <v>14</v>
      </c>
      <c r="H52" s="53" t="s">
        <v>119</v>
      </c>
      <c r="I52" s="21" t="s">
        <v>11</v>
      </c>
      <c r="J52" s="67">
        <v>52</v>
      </c>
      <c r="K52" s="107"/>
      <c r="L52" s="107"/>
    </row>
    <row r="53" spans="1:13">
      <c r="A53" s="244" t="s">
        <v>146</v>
      </c>
      <c r="B53" s="230" t="s">
        <v>121</v>
      </c>
      <c r="C53" s="211" t="s">
        <v>26</v>
      </c>
      <c r="D53" s="17" t="s">
        <v>33</v>
      </c>
      <c r="E53" s="53" t="s">
        <v>66</v>
      </c>
      <c r="F53" s="53" t="s">
        <v>37</v>
      </c>
      <c r="G53" s="53" t="s">
        <v>14</v>
      </c>
      <c r="H53" s="53" t="s">
        <v>119</v>
      </c>
      <c r="I53" s="21" t="s">
        <v>138</v>
      </c>
      <c r="J53" s="67">
        <f>J54</f>
        <v>0</v>
      </c>
      <c r="K53" s="67">
        <f>K54</f>
        <v>0</v>
      </c>
      <c r="L53" s="67">
        <f>L54</f>
        <v>0</v>
      </c>
    </row>
    <row r="54" spans="1:13" ht="24">
      <c r="A54" s="244" t="s">
        <v>147</v>
      </c>
      <c r="B54" s="230" t="s">
        <v>121</v>
      </c>
      <c r="C54" s="211" t="s">
        <v>26</v>
      </c>
      <c r="D54" s="17" t="s">
        <v>33</v>
      </c>
      <c r="E54" s="53" t="s">
        <v>66</v>
      </c>
      <c r="F54" s="53" t="s">
        <v>37</v>
      </c>
      <c r="G54" s="53" t="s">
        <v>14</v>
      </c>
      <c r="H54" s="53" t="s">
        <v>119</v>
      </c>
      <c r="I54" s="21" t="s">
        <v>139</v>
      </c>
      <c r="J54" s="67">
        <f>J55+J56</f>
        <v>0</v>
      </c>
      <c r="K54" s="67">
        <f>K55+K56</f>
        <v>0</v>
      </c>
      <c r="L54" s="67">
        <f>L55+L56</f>
        <v>0</v>
      </c>
    </row>
    <row r="55" spans="1:13">
      <c r="A55" s="183" t="s">
        <v>126</v>
      </c>
      <c r="B55" s="230" t="s">
        <v>121</v>
      </c>
      <c r="C55" s="211" t="s">
        <v>26</v>
      </c>
      <c r="D55" s="17" t="s">
        <v>33</v>
      </c>
      <c r="E55" s="53" t="s">
        <v>66</v>
      </c>
      <c r="F55" s="53" t="s">
        <v>37</v>
      </c>
      <c r="G55" s="53" t="s">
        <v>14</v>
      </c>
      <c r="H55" s="53" t="s">
        <v>119</v>
      </c>
      <c r="I55" s="21">
        <v>244</v>
      </c>
      <c r="J55" s="67">
        <v>0</v>
      </c>
      <c r="K55" s="107"/>
      <c r="L55" s="107"/>
      <c r="M55" s="103"/>
    </row>
    <row r="56" spans="1:13" ht="24">
      <c r="A56" s="183" t="s">
        <v>72</v>
      </c>
      <c r="B56" s="230" t="s">
        <v>121</v>
      </c>
      <c r="C56" s="211" t="s">
        <v>26</v>
      </c>
      <c r="D56" s="17" t="s">
        <v>33</v>
      </c>
      <c r="E56" s="53" t="s">
        <v>66</v>
      </c>
      <c r="F56" s="53" t="s">
        <v>37</v>
      </c>
      <c r="G56" s="53" t="s">
        <v>14</v>
      </c>
      <c r="H56" s="53" t="s">
        <v>119</v>
      </c>
      <c r="I56" s="21" t="s">
        <v>73</v>
      </c>
      <c r="J56" s="440">
        <v>0</v>
      </c>
      <c r="K56" s="441"/>
      <c r="L56" s="441"/>
      <c r="M56" s="103"/>
    </row>
    <row r="57" spans="1:13">
      <c r="A57" s="244" t="s">
        <v>140</v>
      </c>
      <c r="B57" s="230" t="s">
        <v>121</v>
      </c>
      <c r="C57" s="211" t="s">
        <v>26</v>
      </c>
      <c r="D57" s="17" t="s">
        <v>33</v>
      </c>
      <c r="E57" s="53" t="s">
        <v>66</v>
      </c>
      <c r="F57" s="53" t="s">
        <v>37</v>
      </c>
      <c r="G57" s="53" t="s">
        <v>14</v>
      </c>
      <c r="H57" s="53" t="s">
        <v>119</v>
      </c>
      <c r="I57" s="21" t="s">
        <v>142</v>
      </c>
      <c r="J57" s="440">
        <f>J58</f>
        <v>0</v>
      </c>
      <c r="K57" s="440">
        <f>K58</f>
        <v>0</v>
      </c>
      <c r="L57" s="440">
        <f>L58</f>
        <v>0</v>
      </c>
      <c r="M57" s="103"/>
    </row>
    <row r="58" spans="1:13">
      <c r="A58" s="244" t="s">
        <v>141</v>
      </c>
      <c r="B58" s="230" t="s">
        <v>121</v>
      </c>
      <c r="C58" s="211" t="s">
        <v>26</v>
      </c>
      <c r="D58" s="17" t="s">
        <v>33</v>
      </c>
      <c r="E58" s="53" t="s">
        <v>66</v>
      </c>
      <c r="F58" s="53" t="s">
        <v>37</v>
      </c>
      <c r="G58" s="53" t="s">
        <v>14</v>
      </c>
      <c r="H58" s="53" t="s">
        <v>119</v>
      </c>
      <c r="I58" s="21" t="s">
        <v>144</v>
      </c>
      <c r="J58" s="440">
        <f>J59+J60</f>
        <v>0</v>
      </c>
      <c r="K58" s="440">
        <f>K59+K60</f>
        <v>0</v>
      </c>
      <c r="L58" s="440">
        <f>L59+L60</f>
        <v>0</v>
      </c>
      <c r="M58" s="103"/>
    </row>
    <row r="59" spans="1:13" ht="12" customHeight="1">
      <c r="A59" s="183" t="s">
        <v>42</v>
      </c>
      <c r="B59" s="230" t="s">
        <v>121</v>
      </c>
      <c r="C59" s="211" t="s">
        <v>26</v>
      </c>
      <c r="D59" s="17" t="s">
        <v>33</v>
      </c>
      <c r="E59" s="53" t="s">
        <v>66</v>
      </c>
      <c r="F59" s="53" t="s">
        <v>37</v>
      </c>
      <c r="G59" s="53" t="s">
        <v>14</v>
      </c>
      <c r="H59" s="53" t="s">
        <v>119</v>
      </c>
      <c r="I59" s="21" t="s">
        <v>47</v>
      </c>
      <c r="J59" s="67">
        <v>0</v>
      </c>
      <c r="K59" s="107"/>
      <c r="L59" s="107"/>
    </row>
    <row r="60" spans="1:13">
      <c r="A60" s="183" t="s">
        <v>120</v>
      </c>
      <c r="B60" s="230" t="s">
        <v>121</v>
      </c>
      <c r="C60" s="211" t="s">
        <v>26</v>
      </c>
      <c r="D60" s="17" t="s">
        <v>33</v>
      </c>
      <c r="E60" s="53" t="s">
        <v>66</v>
      </c>
      <c r="F60" s="53" t="s">
        <v>37</v>
      </c>
      <c r="G60" s="53" t="s">
        <v>14</v>
      </c>
      <c r="H60" s="53" t="s">
        <v>119</v>
      </c>
      <c r="I60" s="21" t="s">
        <v>1</v>
      </c>
      <c r="J60" s="67">
        <v>0</v>
      </c>
      <c r="K60" s="107"/>
      <c r="L60" s="107"/>
    </row>
    <row r="61" spans="1:13" ht="28.5">
      <c r="A61" s="245" t="s">
        <v>148</v>
      </c>
      <c r="B61" s="230" t="s">
        <v>121</v>
      </c>
      <c r="C61" s="212" t="s">
        <v>26</v>
      </c>
      <c r="D61" s="19" t="s">
        <v>33</v>
      </c>
      <c r="E61" s="20" t="s">
        <v>38</v>
      </c>
      <c r="F61" s="53"/>
      <c r="G61" s="53"/>
      <c r="H61" s="53"/>
      <c r="I61" s="21"/>
      <c r="J61" s="162" t="str">
        <f t="shared" ref="J61:L62" si="4">J62</f>
        <v>0,9</v>
      </c>
      <c r="K61" s="162">
        <f t="shared" si="4"/>
        <v>0.9</v>
      </c>
      <c r="L61" s="162">
        <f t="shared" si="4"/>
        <v>1</v>
      </c>
    </row>
    <row r="62" spans="1:13" ht="45">
      <c r="A62" s="246" t="s">
        <v>149</v>
      </c>
      <c r="B62" s="230" t="s">
        <v>121</v>
      </c>
      <c r="C62" s="212" t="s">
        <v>26</v>
      </c>
      <c r="D62" s="19" t="s">
        <v>33</v>
      </c>
      <c r="E62" s="20" t="s">
        <v>38</v>
      </c>
      <c r="F62" s="53" t="s">
        <v>37</v>
      </c>
      <c r="G62" s="53"/>
      <c r="H62" s="53"/>
      <c r="I62" s="21"/>
      <c r="J62" s="72" t="str">
        <f t="shared" si="4"/>
        <v>0,9</v>
      </c>
      <c r="K62" s="72">
        <f t="shared" si="4"/>
        <v>0.9</v>
      </c>
      <c r="L62" s="72">
        <f t="shared" si="4"/>
        <v>1</v>
      </c>
    </row>
    <row r="63" spans="1:13" ht="36" customHeight="1">
      <c r="A63" s="186" t="s">
        <v>18</v>
      </c>
      <c r="B63" s="230" t="s">
        <v>121</v>
      </c>
      <c r="C63" s="213" t="s">
        <v>26</v>
      </c>
      <c r="D63" s="160" t="s">
        <v>33</v>
      </c>
      <c r="E63" s="146" t="s">
        <v>38</v>
      </c>
      <c r="F63" s="147" t="s">
        <v>37</v>
      </c>
      <c r="G63" s="146" t="s">
        <v>14</v>
      </c>
      <c r="H63" s="146">
        <v>77150</v>
      </c>
      <c r="I63" s="145"/>
      <c r="J63" s="161" t="str">
        <f>J65</f>
        <v>0,9</v>
      </c>
      <c r="K63" s="161">
        <f>K65</f>
        <v>0.9</v>
      </c>
      <c r="L63" s="161">
        <f>L65</f>
        <v>1</v>
      </c>
    </row>
    <row r="64" spans="1:13" ht="19.899999999999999" customHeight="1">
      <c r="A64" s="244" t="s">
        <v>146</v>
      </c>
      <c r="B64" s="230" t="s">
        <v>121</v>
      </c>
      <c r="C64" s="212" t="s">
        <v>26</v>
      </c>
      <c r="D64" s="19" t="s">
        <v>33</v>
      </c>
      <c r="E64" s="20" t="s">
        <v>38</v>
      </c>
      <c r="F64" s="23" t="s">
        <v>37</v>
      </c>
      <c r="G64" s="20" t="s">
        <v>14</v>
      </c>
      <c r="H64" s="20">
        <v>77150</v>
      </c>
      <c r="I64" s="145" t="s">
        <v>138</v>
      </c>
      <c r="J64" s="161" t="str">
        <f t="shared" ref="J64:L65" si="5">J65</f>
        <v>0,9</v>
      </c>
      <c r="K64" s="161">
        <f t="shared" si="5"/>
        <v>0.9</v>
      </c>
      <c r="L64" s="161">
        <f t="shared" si="5"/>
        <v>1</v>
      </c>
    </row>
    <row r="65" spans="1:12" ht="24">
      <c r="A65" s="244" t="s">
        <v>147</v>
      </c>
      <c r="B65" s="230" t="s">
        <v>121</v>
      </c>
      <c r="C65" s="212" t="s">
        <v>26</v>
      </c>
      <c r="D65" s="19" t="s">
        <v>33</v>
      </c>
      <c r="E65" s="20" t="s">
        <v>38</v>
      </c>
      <c r="F65" s="23" t="s">
        <v>37</v>
      </c>
      <c r="G65" s="20" t="s">
        <v>14</v>
      </c>
      <c r="H65" s="20">
        <v>77150</v>
      </c>
      <c r="I65" s="21" t="s">
        <v>139</v>
      </c>
      <c r="J65" s="151" t="str">
        <f t="shared" si="5"/>
        <v>0,9</v>
      </c>
      <c r="K65" s="151">
        <f t="shared" si="5"/>
        <v>0.9</v>
      </c>
      <c r="L65" s="151">
        <f t="shared" si="5"/>
        <v>1</v>
      </c>
    </row>
    <row r="66" spans="1:12">
      <c r="A66" s="183" t="s">
        <v>126</v>
      </c>
      <c r="B66" s="230" t="s">
        <v>121</v>
      </c>
      <c r="C66" s="214" t="s">
        <v>26</v>
      </c>
      <c r="D66" s="25" t="s">
        <v>33</v>
      </c>
      <c r="E66" s="37" t="s">
        <v>38</v>
      </c>
      <c r="F66" s="38" t="s">
        <v>37</v>
      </c>
      <c r="G66" s="37" t="s">
        <v>14</v>
      </c>
      <c r="H66" s="37">
        <v>77150</v>
      </c>
      <c r="I66" s="26">
        <v>244</v>
      </c>
      <c r="J66" s="326" t="s">
        <v>168</v>
      </c>
      <c r="K66" s="327">
        <v>0.9</v>
      </c>
      <c r="L66" s="327">
        <v>1</v>
      </c>
    </row>
    <row r="67" spans="1:12" ht="24">
      <c r="A67" s="187" t="s">
        <v>84</v>
      </c>
      <c r="B67" s="230" t="s">
        <v>121</v>
      </c>
      <c r="C67" s="214" t="s">
        <v>26</v>
      </c>
      <c r="D67" s="25" t="s">
        <v>82</v>
      </c>
      <c r="E67" s="37"/>
      <c r="F67" s="38"/>
      <c r="G67" s="37"/>
      <c r="H67" s="37"/>
      <c r="I67" s="26"/>
      <c r="J67" s="163" t="str">
        <f t="shared" ref="J67:L70" si="6">J68</f>
        <v>1</v>
      </c>
      <c r="K67" s="163" t="str">
        <f t="shared" si="6"/>
        <v>1</v>
      </c>
      <c r="L67" s="163" t="str">
        <f t="shared" si="6"/>
        <v>1</v>
      </c>
    </row>
    <row r="68" spans="1:12" ht="24">
      <c r="A68" s="187" t="s">
        <v>57</v>
      </c>
      <c r="B68" s="230" t="s">
        <v>121</v>
      </c>
      <c r="C68" s="214" t="s">
        <v>26</v>
      </c>
      <c r="D68" s="25" t="s">
        <v>82</v>
      </c>
      <c r="E68" s="37" t="s">
        <v>66</v>
      </c>
      <c r="F68" s="38" t="s">
        <v>37</v>
      </c>
      <c r="G68" s="37"/>
      <c r="H68" s="37"/>
      <c r="I68" s="26"/>
      <c r="J68" s="153" t="str">
        <f t="shared" si="6"/>
        <v>1</v>
      </c>
      <c r="K68" s="153" t="str">
        <f t="shared" si="6"/>
        <v>1</v>
      </c>
      <c r="L68" s="153" t="str">
        <f t="shared" si="6"/>
        <v>1</v>
      </c>
    </row>
    <row r="69" spans="1:12" ht="48">
      <c r="A69" s="29" t="s">
        <v>88</v>
      </c>
      <c r="B69" s="230" t="s">
        <v>121</v>
      </c>
      <c r="C69" s="214" t="s">
        <v>26</v>
      </c>
      <c r="D69" s="25" t="s">
        <v>82</v>
      </c>
      <c r="E69" s="37" t="s">
        <v>66</v>
      </c>
      <c r="F69" s="38" t="s">
        <v>37</v>
      </c>
      <c r="G69" s="37" t="s">
        <v>14</v>
      </c>
      <c r="H69" s="37" t="s">
        <v>87</v>
      </c>
      <c r="I69" s="26"/>
      <c r="J69" s="153" t="str">
        <f t="shared" si="6"/>
        <v>1</v>
      </c>
      <c r="K69" s="153" t="str">
        <f t="shared" si="6"/>
        <v>1</v>
      </c>
      <c r="L69" s="153" t="str">
        <f t="shared" si="6"/>
        <v>1</v>
      </c>
    </row>
    <row r="70" spans="1:12">
      <c r="A70" s="250" t="s">
        <v>150</v>
      </c>
      <c r="B70" s="230" t="s">
        <v>121</v>
      </c>
      <c r="C70" s="214" t="s">
        <v>26</v>
      </c>
      <c r="D70" s="25" t="s">
        <v>82</v>
      </c>
      <c r="E70" s="37" t="s">
        <v>66</v>
      </c>
      <c r="F70" s="38" t="s">
        <v>37</v>
      </c>
      <c r="G70" s="37" t="s">
        <v>14</v>
      </c>
      <c r="H70" s="37" t="s">
        <v>87</v>
      </c>
      <c r="I70" s="26" t="s">
        <v>151</v>
      </c>
      <c r="J70" s="153" t="str">
        <f t="shared" si="6"/>
        <v>1</v>
      </c>
      <c r="K70" s="153" t="str">
        <f t="shared" si="6"/>
        <v>1</v>
      </c>
      <c r="L70" s="153" t="str">
        <f t="shared" si="6"/>
        <v>1</v>
      </c>
    </row>
    <row r="71" spans="1:12" ht="17.25" customHeight="1">
      <c r="A71" s="187" t="s">
        <v>83</v>
      </c>
      <c r="B71" s="230" t="s">
        <v>121</v>
      </c>
      <c r="C71" s="214" t="s">
        <v>26</v>
      </c>
      <c r="D71" s="25" t="s">
        <v>82</v>
      </c>
      <c r="E71" s="37" t="s">
        <v>66</v>
      </c>
      <c r="F71" s="38" t="s">
        <v>37</v>
      </c>
      <c r="G71" s="37" t="s">
        <v>14</v>
      </c>
      <c r="H71" s="37" t="s">
        <v>87</v>
      </c>
      <c r="I71" s="26" t="s">
        <v>81</v>
      </c>
      <c r="J71" s="154" t="s">
        <v>37</v>
      </c>
      <c r="K71" s="155" t="s">
        <v>37</v>
      </c>
      <c r="L71" s="155" t="s">
        <v>37</v>
      </c>
    </row>
    <row r="72" spans="1:12" ht="17.25" customHeight="1">
      <c r="A72" s="188" t="s">
        <v>94</v>
      </c>
      <c r="B72" s="230" t="s">
        <v>121</v>
      </c>
      <c r="C72" s="214" t="s">
        <v>26</v>
      </c>
      <c r="D72" s="25" t="s">
        <v>91</v>
      </c>
      <c r="E72" s="37"/>
      <c r="F72" s="38"/>
      <c r="G72" s="37"/>
      <c r="H72" s="37"/>
      <c r="I72" s="26"/>
      <c r="J72" s="163" t="str">
        <f t="shared" ref="J72:L74" si="7">J73</f>
        <v>2</v>
      </c>
      <c r="K72" s="163" t="str">
        <f t="shared" si="7"/>
        <v>2</v>
      </c>
      <c r="L72" s="163" t="str">
        <f t="shared" si="7"/>
        <v>2</v>
      </c>
    </row>
    <row r="73" spans="1:12" ht="24.75" customHeight="1">
      <c r="A73" s="183" t="s">
        <v>56</v>
      </c>
      <c r="B73" s="230" t="s">
        <v>121</v>
      </c>
      <c r="C73" s="214" t="s">
        <v>26</v>
      </c>
      <c r="D73" s="25" t="s">
        <v>91</v>
      </c>
      <c r="E73" s="37" t="s">
        <v>38</v>
      </c>
      <c r="F73" s="38"/>
      <c r="G73" s="37"/>
      <c r="H73" s="37"/>
      <c r="I73" s="26"/>
      <c r="J73" s="153" t="str">
        <f t="shared" si="7"/>
        <v>2</v>
      </c>
      <c r="K73" s="153" t="str">
        <f t="shared" si="7"/>
        <v>2</v>
      </c>
      <c r="L73" s="153" t="str">
        <f t="shared" si="7"/>
        <v>2</v>
      </c>
    </row>
    <row r="74" spans="1:12" ht="24" customHeight="1">
      <c r="A74" s="185" t="s">
        <v>57</v>
      </c>
      <c r="B74" s="230" t="s">
        <v>121</v>
      </c>
      <c r="C74" s="214" t="s">
        <v>26</v>
      </c>
      <c r="D74" s="25" t="s">
        <v>91</v>
      </c>
      <c r="E74" s="37" t="s">
        <v>38</v>
      </c>
      <c r="F74" s="38" t="s">
        <v>37</v>
      </c>
      <c r="G74" s="37"/>
      <c r="H74" s="37"/>
      <c r="I74" s="26"/>
      <c r="J74" s="153" t="str">
        <f t="shared" si="7"/>
        <v>2</v>
      </c>
      <c r="K74" s="153" t="str">
        <f t="shared" si="7"/>
        <v>2</v>
      </c>
      <c r="L74" s="153" t="str">
        <f t="shared" si="7"/>
        <v>2</v>
      </c>
    </row>
    <row r="75" spans="1:12" ht="24.75" customHeight="1">
      <c r="A75" s="187" t="s">
        <v>96</v>
      </c>
      <c r="B75" s="230" t="s">
        <v>121</v>
      </c>
      <c r="C75" s="214" t="s">
        <v>26</v>
      </c>
      <c r="D75" s="25" t="s">
        <v>91</v>
      </c>
      <c r="E75" s="37" t="s">
        <v>38</v>
      </c>
      <c r="F75" s="38" t="s">
        <v>37</v>
      </c>
      <c r="G75" s="37" t="s">
        <v>14</v>
      </c>
      <c r="H75" s="37" t="s">
        <v>92</v>
      </c>
      <c r="I75" s="26"/>
      <c r="J75" s="153" t="str">
        <f>J77</f>
        <v>2</v>
      </c>
      <c r="K75" s="153" t="str">
        <f>K77</f>
        <v>2</v>
      </c>
      <c r="L75" s="153" t="str">
        <f>L77</f>
        <v>2</v>
      </c>
    </row>
    <row r="76" spans="1:12" ht="24.75" customHeight="1">
      <c r="A76" s="247" t="s">
        <v>140</v>
      </c>
      <c r="B76" s="230" t="s">
        <v>121</v>
      </c>
      <c r="C76" s="214" t="s">
        <v>26</v>
      </c>
      <c r="D76" s="25" t="s">
        <v>91</v>
      </c>
      <c r="E76" s="37" t="s">
        <v>38</v>
      </c>
      <c r="F76" s="38" t="s">
        <v>37</v>
      </c>
      <c r="G76" s="37" t="s">
        <v>14</v>
      </c>
      <c r="H76" s="37" t="s">
        <v>92</v>
      </c>
      <c r="I76" s="26" t="s">
        <v>142</v>
      </c>
      <c r="J76" s="153" t="str">
        <f>J77</f>
        <v>2</v>
      </c>
      <c r="K76" s="153" t="str">
        <f>K77</f>
        <v>2</v>
      </c>
      <c r="L76" s="153" t="str">
        <f>L77</f>
        <v>2</v>
      </c>
    </row>
    <row r="77" spans="1:12" ht="28.5" customHeight="1">
      <c r="A77" s="187" t="s">
        <v>95</v>
      </c>
      <c r="B77" s="230" t="s">
        <v>121</v>
      </c>
      <c r="C77" s="214" t="s">
        <v>26</v>
      </c>
      <c r="D77" s="25" t="s">
        <v>91</v>
      </c>
      <c r="E77" s="37" t="s">
        <v>38</v>
      </c>
      <c r="F77" s="38" t="s">
        <v>37</v>
      </c>
      <c r="G77" s="37" t="s">
        <v>14</v>
      </c>
      <c r="H77" s="37" t="s">
        <v>92</v>
      </c>
      <c r="I77" s="26" t="s">
        <v>93</v>
      </c>
      <c r="J77" s="154" t="s">
        <v>166</v>
      </c>
      <c r="K77" s="155" t="s">
        <v>166</v>
      </c>
      <c r="L77" s="155" t="s">
        <v>166</v>
      </c>
    </row>
    <row r="78" spans="1:12" ht="34.5" customHeight="1">
      <c r="A78" s="189" t="s">
        <v>105</v>
      </c>
      <c r="B78" s="230" t="s">
        <v>121</v>
      </c>
      <c r="C78" s="215" t="s">
        <v>26</v>
      </c>
      <c r="D78" s="157" t="s">
        <v>106</v>
      </c>
      <c r="E78" s="158"/>
      <c r="F78" s="159"/>
      <c r="G78" s="159"/>
      <c r="H78" s="158"/>
      <c r="I78" s="116"/>
      <c r="J78" s="163">
        <f t="shared" ref="J78:L81" si="8">J79</f>
        <v>24</v>
      </c>
      <c r="K78" s="163" t="str">
        <f t="shared" si="8"/>
        <v>24</v>
      </c>
      <c r="L78" s="163" t="str">
        <f t="shared" si="8"/>
        <v>24</v>
      </c>
    </row>
    <row r="79" spans="1:12" ht="36.75" customHeight="1">
      <c r="A79" s="183" t="s">
        <v>56</v>
      </c>
      <c r="B79" s="230" t="s">
        <v>121</v>
      </c>
      <c r="C79" s="216" t="s">
        <v>26</v>
      </c>
      <c r="D79" s="125" t="s">
        <v>106</v>
      </c>
      <c r="E79" s="126" t="s">
        <v>38</v>
      </c>
      <c r="F79" s="125"/>
      <c r="G79" s="125"/>
      <c r="H79" s="126"/>
      <c r="I79" s="127"/>
      <c r="J79" s="153">
        <f t="shared" si="8"/>
        <v>24</v>
      </c>
      <c r="K79" s="153" t="str">
        <f t="shared" si="8"/>
        <v>24</v>
      </c>
      <c r="L79" s="153" t="str">
        <f t="shared" si="8"/>
        <v>24</v>
      </c>
    </row>
    <row r="80" spans="1:12" ht="28.5" customHeight="1">
      <c r="A80" s="185" t="s">
        <v>57</v>
      </c>
      <c r="B80" s="230" t="s">
        <v>121</v>
      </c>
      <c r="C80" s="216" t="s">
        <v>26</v>
      </c>
      <c r="D80" s="125" t="s">
        <v>106</v>
      </c>
      <c r="E80" s="126" t="s">
        <v>38</v>
      </c>
      <c r="F80" s="125" t="s">
        <v>37</v>
      </c>
      <c r="G80" s="125" t="s">
        <v>14</v>
      </c>
      <c r="H80" s="126"/>
      <c r="I80" s="127"/>
      <c r="J80" s="153">
        <f t="shared" si="8"/>
        <v>24</v>
      </c>
      <c r="K80" s="153" t="str">
        <f t="shared" si="8"/>
        <v>24</v>
      </c>
      <c r="L80" s="153" t="str">
        <f t="shared" si="8"/>
        <v>24</v>
      </c>
    </row>
    <row r="81" spans="1:12" ht="34.5" customHeight="1">
      <c r="A81" s="190" t="s">
        <v>118</v>
      </c>
      <c r="B81" s="230" t="s">
        <v>121</v>
      </c>
      <c r="C81" s="216" t="s">
        <v>26</v>
      </c>
      <c r="D81" s="125" t="s">
        <v>106</v>
      </c>
      <c r="E81" s="126" t="s">
        <v>38</v>
      </c>
      <c r="F81" s="125" t="s">
        <v>37</v>
      </c>
      <c r="G81" s="125" t="s">
        <v>14</v>
      </c>
      <c r="H81" s="126" t="s">
        <v>107</v>
      </c>
      <c r="I81" s="127"/>
      <c r="J81" s="153">
        <f>J82</f>
        <v>24</v>
      </c>
      <c r="K81" s="153" t="str">
        <f t="shared" si="8"/>
        <v>24</v>
      </c>
      <c r="L81" s="153" t="str">
        <f t="shared" si="8"/>
        <v>24</v>
      </c>
    </row>
    <row r="82" spans="1:12" ht="34.5" customHeight="1">
      <c r="A82" s="244" t="s">
        <v>146</v>
      </c>
      <c r="B82" s="230" t="s">
        <v>121</v>
      </c>
      <c r="C82" s="216" t="s">
        <v>26</v>
      </c>
      <c r="D82" s="125" t="s">
        <v>106</v>
      </c>
      <c r="E82" s="126" t="s">
        <v>38</v>
      </c>
      <c r="F82" s="125" t="s">
        <v>37</v>
      </c>
      <c r="G82" s="125" t="s">
        <v>14</v>
      </c>
      <c r="H82" s="126" t="s">
        <v>107</v>
      </c>
      <c r="I82" s="127" t="s">
        <v>138</v>
      </c>
      <c r="J82" s="153">
        <f t="shared" ref="J82:L83" si="9">J83</f>
        <v>24</v>
      </c>
      <c r="K82" s="153" t="str">
        <f t="shared" si="9"/>
        <v>24</v>
      </c>
      <c r="L82" s="153" t="str">
        <f t="shared" si="9"/>
        <v>24</v>
      </c>
    </row>
    <row r="83" spans="1:12" ht="34.5" customHeight="1">
      <c r="A83" s="244" t="s">
        <v>147</v>
      </c>
      <c r="B83" s="230" t="s">
        <v>121</v>
      </c>
      <c r="C83" s="216" t="s">
        <v>26</v>
      </c>
      <c r="D83" s="125" t="s">
        <v>106</v>
      </c>
      <c r="E83" s="126" t="s">
        <v>38</v>
      </c>
      <c r="F83" s="125" t="s">
        <v>37</v>
      </c>
      <c r="G83" s="125" t="s">
        <v>14</v>
      </c>
      <c r="H83" s="126" t="s">
        <v>107</v>
      </c>
      <c r="I83" s="127" t="s">
        <v>139</v>
      </c>
      <c r="J83" s="153">
        <f>J84+J85</f>
        <v>24</v>
      </c>
      <c r="K83" s="153" t="str">
        <f t="shared" si="9"/>
        <v>24</v>
      </c>
      <c r="L83" s="153" t="str">
        <f t="shared" si="9"/>
        <v>24</v>
      </c>
    </row>
    <row r="84" spans="1:12" ht="34.5" customHeight="1">
      <c r="A84" s="183" t="s">
        <v>126</v>
      </c>
      <c r="B84" s="230" t="s">
        <v>121</v>
      </c>
      <c r="C84" s="216" t="s">
        <v>26</v>
      </c>
      <c r="D84" s="125" t="s">
        <v>106</v>
      </c>
      <c r="E84" s="126" t="s">
        <v>38</v>
      </c>
      <c r="F84" s="125" t="s">
        <v>37</v>
      </c>
      <c r="G84" s="125" t="s">
        <v>14</v>
      </c>
      <c r="H84" s="126" t="s">
        <v>107</v>
      </c>
      <c r="I84" s="127" t="s">
        <v>45</v>
      </c>
      <c r="J84" s="326" t="s">
        <v>349</v>
      </c>
      <c r="K84" s="329" t="s">
        <v>132</v>
      </c>
      <c r="L84" s="329" t="s">
        <v>132</v>
      </c>
    </row>
    <row r="85" spans="1:12" ht="34.5" customHeight="1" thickBot="1">
      <c r="A85" s="183" t="s">
        <v>72</v>
      </c>
      <c r="B85" s="230" t="s">
        <v>121</v>
      </c>
      <c r="C85" s="216" t="s">
        <v>26</v>
      </c>
      <c r="D85" s="125" t="s">
        <v>106</v>
      </c>
      <c r="E85" s="126" t="s">
        <v>38</v>
      </c>
      <c r="F85" s="125" t="s">
        <v>37</v>
      </c>
      <c r="G85" s="125" t="s">
        <v>14</v>
      </c>
      <c r="H85" s="126" t="s">
        <v>107</v>
      </c>
      <c r="I85" s="127" t="s">
        <v>73</v>
      </c>
      <c r="J85" s="326" t="s">
        <v>36</v>
      </c>
      <c r="K85" s="336"/>
      <c r="L85" s="336"/>
    </row>
    <row r="86" spans="1:12" ht="13.5" thickTop="1">
      <c r="A86" s="191" t="s">
        <v>69</v>
      </c>
      <c r="B86" s="230" t="s">
        <v>121</v>
      </c>
      <c r="C86" s="212" t="s">
        <v>35</v>
      </c>
      <c r="D86" s="19" t="s">
        <v>39</v>
      </c>
      <c r="E86" s="22"/>
      <c r="F86" s="21"/>
      <c r="G86" s="21"/>
      <c r="H86" s="21"/>
      <c r="I86" s="21"/>
      <c r="J86" s="442">
        <f>J87</f>
        <v>131.9</v>
      </c>
      <c r="K86" s="443">
        <f t="shared" ref="K86:L88" si="10">K87</f>
        <v>145.70000000000002</v>
      </c>
      <c r="L86" s="443">
        <f t="shared" si="10"/>
        <v>159.80000000000001</v>
      </c>
    </row>
    <row r="87" spans="1:12" ht="23.25" customHeight="1">
      <c r="A87" s="185" t="s">
        <v>56</v>
      </c>
      <c r="B87" s="230" t="s">
        <v>121</v>
      </c>
      <c r="C87" s="217" t="s">
        <v>35</v>
      </c>
      <c r="D87" s="21" t="s">
        <v>39</v>
      </c>
      <c r="E87" s="20">
        <v>89</v>
      </c>
      <c r="F87" s="23">
        <v>0</v>
      </c>
      <c r="G87" s="20"/>
      <c r="H87" s="20"/>
      <c r="I87" s="21"/>
      <c r="J87" s="148">
        <f>J88</f>
        <v>131.9</v>
      </c>
      <c r="K87" s="142">
        <f t="shared" si="10"/>
        <v>145.70000000000002</v>
      </c>
      <c r="L87" s="142">
        <f t="shared" si="10"/>
        <v>159.80000000000001</v>
      </c>
    </row>
    <row r="88" spans="1:12" ht="26.25" customHeight="1">
      <c r="A88" s="185" t="s">
        <v>57</v>
      </c>
      <c r="B88" s="230" t="s">
        <v>121</v>
      </c>
      <c r="C88" s="217" t="s">
        <v>35</v>
      </c>
      <c r="D88" s="21" t="s">
        <v>39</v>
      </c>
      <c r="E88" s="20">
        <v>89</v>
      </c>
      <c r="F88" s="23">
        <v>1</v>
      </c>
      <c r="G88" s="20"/>
      <c r="H88" s="20"/>
      <c r="I88" s="42"/>
      <c r="J88" s="149">
        <f>J89</f>
        <v>131.9</v>
      </c>
      <c r="K88" s="149">
        <f t="shared" si="10"/>
        <v>145.70000000000002</v>
      </c>
      <c r="L88" s="149">
        <f t="shared" si="10"/>
        <v>159.80000000000001</v>
      </c>
    </row>
    <row r="89" spans="1:12" ht="30">
      <c r="A89" s="192" t="s">
        <v>71</v>
      </c>
      <c r="B89" s="230" t="s">
        <v>121</v>
      </c>
      <c r="C89" s="218" t="s">
        <v>35</v>
      </c>
      <c r="D89" s="145" t="s">
        <v>35</v>
      </c>
      <c r="E89" s="146">
        <v>89</v>
      </c>
      <c r="F89" s="147">
        <v>1</v>
      </c>
      <c r="G89" s="146" t="s">
        <v>14</v>
      </c>
      <c r="H89" s="146" t="s">
        <v>70</v>
      </c>
      <c r="I89" s="145"/>
      <c r="J89" s="81">
        <f>J92+J93+J96</f>
        <v>131.9</v>
      </c>
      <c r="K89" s="81">
        <f>K92+K93+K96</f>
        <v>145.70000000000002</v>
      </c>
      <c r="L89" s="81">
        <f>L92+L93+L96</f>
        <v>159.80000000000001</v>
      </c>
    </row>
    <row r="90" spans="1:12" ht="36">
      <c r="A90" s="244" t="s">
        <v>135</v>
      </c>
      <c r="B90" s="230" t="s">
        <v>121</v>
      </c>
      <c r="C90" s="217" t="s">
        <v>35</v>
      </c>
      <c r="D90" s="21" t="s">
        <v>39</v>
      </c>
      <c r="E90" s="20">
        <v>89</v>
      </c>
      <c r="F90" s="23">
        <v>1</v>
      </c>
      <c r="G90" s="20" t="s">
        <v>14</v>
      </c>
      <c r="H90" s="37" t="s">
        <v>70</v>
      </c>
      <c r="I90" s="21" t="s">
        <v>137</v>
      </c>
      <c r="J90" s="81">
        <f>J91</f>
        <v>122</v>
      </c>
      <c r="K90" s="81">
        <f>K91</f>
        <v>134.80000000000001</v>
      </c>
      <c r="L90" s="81">
        <f>L91</f>
        <v>148</v>
      </c>
    </row>
    <row r="91" spans="1:12">
      <c r="A91" s="238" t="s">
        <v>136</v>
      </c>
      <c r="B91" s="230" t="s">
        <v>121</v>
      </c>
      <c r="C91" s="217" t="s">
        <v>35</v>
      </c>
      <c r="D91" s="21" t="s">
        <v>39</v>
      </c>
      <c r="E91" s="20">
        <v>89</v>
      </c>
      <c r="F91" s="23">
        <v>1</v>
      </c>
      <c r="G91" s="20" t="s">
        <v>14</v>
      </c>
      <c r="H91" s="37" t="s">
        <v>70</v>
      </c>
      <c r="I91" s="21" t="s">
        <v>152</v>
      </c>
      <c r="J91" s="81">
        <f>J92+J93</f>
        <v>122</v>
      </c>
      <c r="K91" s="81">
        <f>K92+K93</f>
        <v>134.80000000000001</v>
      </c>
      <c r="L91" s="81">
        <f>L92+L93</f>
        <v>148</v>
      </c>
    </row>
    <row r="92" spans="1:12">
      <c r="A92" s="244" t="s">
        <v>51</v>
      </c>
      <c r="B92" s="230" t="s">
        <v>121</v>
      </c>
      <c r="C92" s="217" t="s">
        <v>35</v>
      </c>
      <c r="D92" s="21" t="s">
        <v>39</v>
      </c>
      <c r="E92" s="20">
        <v>89</v>
      </c>
      <c r="F92" s="23">
        <v>1</v>
      </c>
      <c r="G92" s="20" t="s">
        <v>14</v>
      </c>
      <c r="H92" s="37" t="s">
        <v>70</v>
      </c>
      <c r="I92" s="21">
        <v>121</v>
      </c>
      <c r="J92" s="323">
        <v>94</v>
      </c>
      <c r="K92" s="324">
        <v>103.8</v>
      </c>
      <c r="L92" s="324">
        <v>114</v>
      </c>
    </row>
    <row r="93" spans="1:12" ht="24">
      <c r="A93" s="244" t="s">
        <v>52</v>
      </c>
      <c r="B93" s="230" t="s">
        <v>121</v>
      </c>
      <c r="C93" s="217" t="s">
        <v>35</v>
      </c>
      <c r="D93" s="21" t="s">
        <v>39</v>
      </c>
      <c r="E93" s="20">
        <v>89</v>
      </c>
      <c r="F93" s="23">
        <v>1</v>
      </c>
      <c r="G93" s="20" t="s">
        <v>14</v>
      </c>
      <c r="H93" s="37" t="s">
        <v>70</v>
      </c>
      <c r="I93" s="21">
        <v>129</v>
      </c>
      <c r="J93" s="323">
        <v>28</v>
      </c>
      <c r="K93" s="324">
        <v>31</v>
      </c>
      <c r="L93" s="324">
        <v>34</v>
      </c>
    </row>
    <row r="94" spans="1:12">
      <c r="A94" s="244" t="s">
        <v>146</v>
      </c>
      <c r="B94" s="230" t="s">
        <v>121</v>
      </c>
      <c r="C94" s="217" t="s">
        <v>35</v>
      </c>
      <c r="D94" s="21" t="s">
        <v>39</v>
      </c>
      <c r="E94" s="20">
        <v>89</v>
      </c>
      <c r="F94" s="23">
        <v>1</v>
      </c>
      <c r="G94" s="20" t="s">
        <v>14</v>
      </c>
      <c r="H94" s="20" t="s">
        <v>70</v>
      </c>
      <c r="I94" s="21" t="s">
        <v>138</v>
      </c>
      <c r="J94" s="143">
        <f t="shared" ref="J94:L95" si="11">J95</f>
        <v>9.9</v>
      </c>
      <c r="K94" s="143">
        <f t="shared" si="11"/>
        <v>10.9</v>
      </c>
      <c r="L94" s="143">
        <f t="shared" si="11"/>
        <v>11.8</v>
      </c>
    </row>
    <row r="95" spans="1:12" ht="24">
      <c r="A95" s="244" t="s">
        <v>147</v>
      </c>
      <c r="B95" s="230" t="s">
        <v>121</v>
      </c>
      <c r="C95" s="217" t="s">
        <v>35</v>
      </c>
      <c r="D95" s="21" t="s">
        <v>39</v>
      </c>
      <c r="E95" s="20">
        <v>89</v>
      </c>
      <c r="F95" s="23">
        <v>1</v>
      </c>
      <c r="G95" s="20" t="s">
        <v>14</v>
      </c>
      <c r="H95" s="20" t="s">
        <v>70</v>
      </c>
      <c r="I95" s="21" t="s">
        <v>139</v>
      </c>
      <c r="J95" s="143">
        <f t="shared" si="11"/>
        <v>9.9</v>
      </c>
      <c r="K95" s="143">
        <f t="shared" si="11"/>
        <v>10.9</v>
      </c>
      <c r="L95" s="143">
        <f t="shared" si="11"/>
        <v>11.8</v>
      </c>
    </row>
    <row r="96" spans="1:12">
      <c r="A96" s="183" t="s">
        <v>126</v>
      </c>
      <c r="B96" s="230" t="s">
        <v>121</v>
      </c>
      <c r="C96" s="217" t="s">
        <v>35</v>
      </c>
      <c r="D96" s="21" t="s">
        <v>39</v>
      </c>
      <c r="E96" s="20">
        <v>89</v>
      </c>
      <c r="F96" s="23">
        <v>1</v>
      </c>
      <c r="G96" s="20" t="s">
        <v>14</v>
      </c>
      <c r="H96" s="20" t="s">
        <v>70</v>
      </c>
      <c r="I96" s="21">
        <v>244</v>
      </c>
      <c r="J96" s="323">
        <v>9.9</v>
      </c>
      <c r="K96" s="325">
        <v>10.9</v>
      </c>
      <c r="L96" s="325">
        <v>11.8</v>
      </c>
    </row>
    <row r="97" spans="1:13">
      <c r="A97" s="194" t="s">
        <v>100</v>
      </c>
      <c r="B97" s="230" t="s">
        <v>121</v>
      </c>
      <c r="C97" s="219" t="s">
        <v>39</v>
      </c>
      <c r="D97" s="125"/>
      <c r="E97" s="126"/>
      <c r="F97" s="125"/>
      <c r="G97" s="125"/>
      <c r="H97" s="126"/>
      <c r="I97" s="127"/>
      <c r="J97" s="444">
        <f>J98</f>
        <v>24</v>
      </c>
      <c r="K97" s="444">
        <f t="shared" ref="K97:L100" si="12">K98</f>
        <v>24</v>
      </c>
      <c r="L97" s="444">
        <f t="shared" si="12"/>
        <v>24</v>
      </c>
    </row>
    <row r="98" spans="1:13" ht="24">
      <c r="A98" s="190" t="s">
        <v>167</v>
      </c>
      <c r="B98" s="230" t="s">
        <v>121</v>
      </c>
      <c r="C98" s="216" t="s">
        <v>39</v>
      </c>
      <c r="D98" s="125" t="s">
        <v>36</v>
      </c>
      <c r="E98" s="126"/>
      <c r="F98" s="125"/>
      <c r="G98" s="125"/>
      <c r="H98" s="126"/>
      <c r="I98" s="127"/>
      <c r="J98" s="144">
        <f>J99+J105</f>
        <v>24</v>
      </c>
      <c r="K98" s="144">
        <f>K99+K105</f>
        <v>24</v>
      </c>
      <c r="L98" s="144">
        <f>L99+L105</f>
        <v>24</v>
      </c>
    </row>
    <row r="99" spans="1:13" ht="24">
      <c r="A99" s="185" t="s">
        <v>56</v>
      </c>
      <c r="B99" s="230" t="s">
        <v>121</v>
      </c>
      <c r="C99" s="216" t="s">
        <v>39</v>
      </c>
      <c r="D99" s="125" t="s">
        <v>36</v>
      </c>
      <c r="E99" s="126" t="s">
        <v>38</v>
      </c>
      <c r="F99" s="125" t="s">
        <v>37</v>
      </c>
      <c r="G99" s="125"/>
      <c r="H99" s="126"/>
      <c r="I99" s="127"/>
      <c r="J99" s="144">
        <f>J100</f>
        <v>24</v>
      </c>
      <c r="K99" s="144">
        <f t="shared" si="12"/>
        <v>24</v>
      </c>
      <c r="L99" s="144">
        <f t="shared" si="12"/>
        <v>24</v>
      </c>
    </row>
    <row r="100" spans="1:13" ht="24">
      <c r="A100" s="185" t="s">
        <v>57</v>
      </c>
      <c r="B100" s="230" t="s">
        <v>121</v>
      </c>
      <c r="C100" s="216" t="s">
        <v>39</v>
      </c>
      <c r="D100" s="125" t="s">
        <v>36</v>
      </c>
      <c r="E100" s="126" t="s">
        <v>38</v>
      </c>
      <c r="F100" s="125" t="s">
        <v>37</v>
      </c>
      <c r="G100" s="125" t="s">
        <v>14</v>
      </c>
      <c r="H100" s="126"/>
      <c r="I100" s="127"/>
      <c r="J100" s="144">
        <f>J101</f>
        <v>24</v>
      </c>
      <c r="K100" s="144">
        <f t="shared" si="12"/>
        <v>24</v>
      </c>
      <c r="L100" s="144">
        <f t="shared" si="12"/>
        <v>24</v>
      </c>
    </row>
    <row r="101" spans="1:13" ht="36">
      <c r="A101" s="190" t="s">
        <v>103</v>
      </c>
      <c r="B101" s="230" t="s">
        <v>121</v>
      </c>
      <c r="C101" s="216" t="s">
        <v>39</v>
      </c>
      <c r="D101" s="125" t="s">
        <v>36</v>
      </c>
      <c r="E101" s="126" t="s">
        <v>38</v>
      </c>
      <c r="F101" s="125" t="s">
        <v>37</v>
      </c>
      <c r="G101" s="125" t="s">
        <v>14</v>
      </c>
      <c r="H101" s="126" t="s">
        <v>104</v>
      </c>
      <c r="I101" s="127"/>
      <c r="J101" s="144">
        <f>J104</f>
        <v>24</v>
      </c>
      <c r="K101" s="144">
        <f>K104</f>
        <v>24</v>
      </c>
      <c r="L101" s="144">
        <f>L104</f>
        <v>24</v>
      </c>
    </row>
    <row r="102" spans="1:13">
      <c r="A102" s="244" t="s">
        <v>146</v>
      </c>
      <c r="B102" s="230" t="s">
        <v>121</v>
      </c>
      <c r="C102" s="216" t="s">
        <v>39</v>
      </c>
      <c r="D102" s="125" t="s">
        <v>36</v>
      </c>
      <c r="E102" s="126" t="s">
        <v>38</v>
      </c>
      <c r="F102" s="125" t="s">
        <v>37</v>
      </c>
      <c r="G102" s="125" t="s">
        <v>14</v>
      </c>
      <c r="H102" s="126" t="s">
        <v>104</v>
      </c>
      <c r="I102" s="127" t="s">
        <v>138</v>
      </c>
      <c r="J102" s="144">
        <f t="shared" ref="J102:L103" si="13">J103</f>
        <v>24</v>
      </c>
      <c r="K102" s="144">
        <f t="shared" si="13"/>
        <v>24</v>
      </c>
      <c r="L102" s="144">
        <f t="shared" si="13"/>
        <v>24</v>
      </c>
    </row>
    <row r="103" spans="1:13" ht="24">
      <c r="A103" s="244" t="s">
        <v>147</v>
      </c>
      <c r="B103" s="230" t="s">
        <v>121</v>
      </c>
      <c r="C103" s="216" t="s">
        <v>39</v>
      </c>
      <c r="D103" s="125" t="s">
        <v>36</v>
      </c>
      <c r="E103" s="126" t="s">
        <v>38</v>
      </c>
      <c r="F103" s="125" t="s">
        <v>37</v>
      </c>
      <c r="G103" s="125" t="s">
        <v>14</v>
      </c>
      <c r="H103" s="126" t="s">
        <v>104</v>
      </c>
      <c r="I103" s="127" t="s">
        <v>139</v>
      </c>
      <c r="J103" s="144">
        <f t="shared" si="13"/>
        <v>24</v>
      </c>
      <c r="K103" s="144">
        <f t="shared" si="13"/>
        <v>24</v>
      </c>
      <c r="L103" s="144">
        <f t="shared" si="13"/>
        <v>24</v>
      </c>
    </row>
    <row r="104" spans="1:13">
      <c r="A104" s="183" t="s">
        <v>126</v>
      </c>
      <c r="B104" s="230" t="s">
        <v>121</v>
      </c>
      <c r="C104" s="216" t="s">
        <v>39</v>
      </c>
      <c r="D104" s="125" t="s">
        <v>36</v>
      </c>
      <c r="E104" s="126" t="s">
        <v>38</v>
      </c>
      <c r="F104" s="125" t="s">
        <v>37</v>
      </c>
      <c r="G104" s="125" t="s">
        <v>14</v>
      </c>
      <c r="H104" s="126" t="s">
        <v>104</v>
      </c>
      <c r="I104" s="127" t="s">
        <v>45</v>
      </c>
      <c r="J104" s="330">
        <v>24</v>
      </c>
      <c r="K104" s="331">
        <v>24</v>
      </c>
      <c r="L104" s="331">
        <v>24</v>
      </c>
    </row>
    <row r="105" spans="1:13">
      <c r="A105" s="321" t="s">
        <v>134</v>
      </c>
      <c r="B105" s="445" t="s">
        <v>121</v>
      </c>
      <c r="C105" s="216" t="s">
        <v>39</v>
      </c>
      <c r="D105" s="125" t="s">
        <v>36</v>
      </c>
      <c r="E105" s="126" t="s">
        <v>38</v>
      </c>
      <c r="F105" s="125" t="s">
        <v>37</v>
      </c>
      <c r="G105" s="125" t="s">
        <v>14</v>
      </c>
      <c r="H105" s="126" t="s">
        <v>133</v>
      </c>
      <c r="I105" s="127"/>
      <c r="J105" s="446">
        <f>J108</f>
        <v>0</v>
      </c>
      <c r="K105" s="447">
        <f>K108</f>
        <v>0</v>
      </c>
      <c r="L105" s="447">
        <f>L108</f>
        <v>0</v>
      </c>
      <c r="M105" s="1" t="s">
        <v>129</v>
      </c>
    </row>
    <row r="106" spans="1:13">
      <c r="A106" s="448" t="s">
        <v>146</v>
      </c>
      <c r="B106" s="445" t="s">
        <v>121</v>
      </c>
      <c r="C106" s="216" t="s">
        <v>39</v>
      </c>
      <c r="D106" s="125" t="s">
        <v>36</v>
      </c>
      <c r="E106" s="126" t="s">
        <v>38</v>
      </c>
      <c r="F106" s="125" t="s">
        <v>37</v>
      </c>
      <c r="G106" s="125" t="s">
        <v>14</v>
      </c>
      <c r="H106" s="126" t="s">
        <v>133</v>
      </c>
      <c r="I106" s="127" t="s">
        <v>138</v>
      </c>
      <c r="J106" s="446">
        <f t="shared" ref="J106:L107" si="14">J107</f>
        <v>0</v>
      </c>
      <c r="K106" s="446">
        <f t="shared" si="14"/>
        <v>0</v>
      </c>
      <c r="L106" s="446">
        <f t="shared" si="14"/>
        <v>0</v>
      </c>
      <c r="M106" s="1"/>
    </row>
    <row r="107" spans="1:13" ht="24">
      <c r="A107" s="448" t="s">
        <v>147</v>
      </c>
      <c r="B107" s="445" t="s">
        <v>121</v>
      </c>
      <c r="C107" s="216" t="s">
        <v>39</v>
      </c>
      <c r="D107" s="125" t="s">
        <v>36</v>
      </c>
      <c r="E107" s="126" t="s">
        <v>38</v>
      </c>
      <c r="F107" s="125" t="s">
        <v>37</v>
      </c>
      <c r="G107" s="125" t="s">
        <v>14</v>
      </c>
      <c r="H107" s="126" t="s">
        <v>133</v>
      </c>
      <c r="I107" s="127" t="s">
        <v>139</v>
      </c>
      <c r="J107" s="446">
        <f t="shared" si="14"/>
        <v>0</v>
      </c>
      <c r="K107" s="446">
        <f t="shared" si="14"/>
        <v>0</v>
      </c>
      <c r="L107" s="446">
        <f t="shared" si="14"/>
        <v>0</v>
      </c>
      <c r="M107" s="1"/>
    </row>
    <row r="108" spans="1:13">
      <c r="A108" s="322" t="s">
        <v>126</v>
      </c>
      <c r="B108" s="445" t="s">
        <v>121</v>
      </c>
      <c r="C108" s="216" t="s">
        <v>39</v>
      </c>
      <c r="D108" s="125" t="s">
        <v>36</v>
      </c>
      <c r="E108" s="126" t="s">
        <v>38</v>
      </c>
      <c r="F108" s="125" t="s">
        <v>37</v>
      </c>
      <c r="G108" s="125" t="s">
        <v>14</v>
      </c>
      <c r="H108" s="126" t="s">
        <v>133</v>
      </c>
      <c r="I108" s="127" t="s">
        <v>45</v>
      </c>
      <c r="J108" s="446">
        <v>0</v>
      </c>
      <c r="K108" s="447">
        <v>0</v>
      </c>
      <c r="L108" s="447">
        <v>0</v>
      </c>
    </row>
    <row r="109" spans="1:13" ht="13.5" thickBot="1">
      <c r="A109" s="449" t="s">
        <v>32</v>
      </c>
      <c r="B109" s="445" t="s">
        <v>121</v>
      </c>
      <c r="C109" s="450" t="s">
        <v>33</v>
      </c>
      <c r="D109" s="451"/>
      <c r="E109" s="452"/>
      <c r="F109" s="453"/>
      <c r="G109" s="452"/>
      <c r="H109" s="454"/>
      <c r="I109" s="451"/>
      <c r="J109" s="455">
        <f t="shared" ref="J109:L112" si="15">J110</f>
        <v>1909</v>
      </c>
      <c r="K109" s="455">
        <f t="shared" si="15"/>
        <v>1909</v>
      </c>
      <c r="L109" s="455">
        <f t="shared" si="15"/>
        <v>1909</v>
      </c>
    </row>
    <row r="110" spans="1:13" ht="13.5" thickTop="1">
      <c r="A110" s="196" t="s">
        <v>19</v>
      </c>
      <c r="B110" s="230" t="s">
        <v>121</v>
      </c>
      <c r="C110" s="210" t="s">
        <v>33</v>
      </c>
      <c r="D110" s="14" t="s">
        <v>34</v>
      </c>
      <c r="E110" s="33"/>
      <c r="F110" s="16"/>
      <c r="G110" s="15"/>
      <c r="H110" s="22"/>
      <c r="I110" s="17"/>
      <c r="J110" s="150">
        <f t="shared" si="15"/>
        <v>1909</v>
      </c>
      <c r="K110" s="150">
        <f t="shared" si="15"/>
        <v>1909</v>
      </c>
      <c r="L110" s="150">
        <f t="shared" si="15"/>
        <v>1909</v>
      </c>
    </row>
    <row r="111" spans="1:13" ht="24">
      <c r="A111" s="185" t="s">
        <v>56</v>
      </c>
      <c r="B111" s="230" t="s">
        <v>121</v>
      </c>
      <c r="C111" s="211" t="s">
        <v>33</v>
      </c>
      <c r="D111" s="17" t="s">
        <v>34</v>
      </c>
      <c r="E111" s="15" t="s">
        <v>38</v>
      </c>
      <c r="F111" s="16"/>
      <c r="G111" s="15"/>
      <c r="H111" s="34"/>
      <c r="I111" s="17"/>
      <c r="J111" s="140">
        <f t="shared" si="15"/>
        <v>1909</v>
      </c>
      <c r="K111" s="140">
        <f t="shared" si="15"/>
        <v>1909</v>
      </c>
      <c r="L111" s="140">
        <f t="shared" si="15"/>
        <v>1909</v>
      </c>
    </row>
    <row r="112" spans="1:13" ht="24">
      <c r="A112" s="185" t="s">
        <v>57</v>
      </c>
      <c r="B112" s="230" t="s">
        <v>121</v>
      </c>
      <c r="C112" s="211" t="s">
        <v>33</v>
      </c>
      <c r="D112" s="17" t="s">
        <v>34</v>
      </c>
      <c r="E112" s="15" t="s">
        <v>38</v>
      </c>
      <c r="F112" s="16" t="s">
        <v>37</v>
      </c>
      <c r="G112" s="15"/>
      <c r="H112" s="34"/>
      <c r="I112" s="17"/>
      <c r="J112" s="140">
        <f t="shared" si="15"/>
        <v>1909</v>
      </c>
      <c r="K112" s="140">
        <f t="shared" si="15"/>
        <v>1909</v>
      </c>
      <c r="L112" s="140">
        <f t="shared" si="15"/>
        <v>1909</v>
      </c>
    </row>
    <row r="113" spans="1:12" ht="108">
      <c r="A113" s="197" t="s">
        <v>89</v>
      </c>
      <c r="B113" s="230" t="s">
        <v>121</v>
      </c>
      <c r="C113" s="211" t="s">
        <v>33</v>
      </c>
      <c r="D113" s="17" t="s">
        <v>34</v>
      </c>
      <c r="E113" s="15" t="s">
        <v>38</v>
      </c>
      <c r="F113" s="16" t="s">
        <v>37</v>
      </c>
      <c r="G113" s="15" t="s">
        <v>14</v>
      </c>
      <c r="H113" s="22" t="s">
        <v>61</v>
      </c>
      <c r="I113" s="21"/>
      <c r="J113" s="141">
        <f>J116</f>
        <v>1909</v>
      </c>
      <c r="K113" s="141">
        <f>K116</f>
        <v>1909</v>
      </c>
      <c r="L113" s="141">
        <f>L116</f>
        <v>1909</v>
      </c>
    </row>
    <row r="114" spans="1:12">
      <c r="A114" s="244" t="s">
        <v>146</v>
      </c>
      <c r="B114" s="230" t="s">
        <v>121</v>
      </c>
      <c r="C114" s="211" t="s">
        <v>33</v>
      </c>
      <c r="D114" s="17" t="s">
        <v>34</v>
      </c>
      <c r="E114" s="15" t="s">
        <v>38</v>
      </c>
      <c r="F114" s="16" t="s">
        <v>37</v>
      </c>
      <c r="G114" s="15" t="s">
        <v>14</v>
      </c>
      <c r="H114" s="22" t="s">
        <v>61</v>
      </c>
      <c r="I114" s="21" t="s">
        <v>138</v>
      </c>
      <c r="J114" s="141">
        <f t="shared" ref="J114:L115" si="16">J115</f>
        <v>1909</v>
      </c>
      <c r="K114" s="141">
        <f t="shared" si="16"/>
        <v>1909</v>
      </c>
      <c r="L114" s="141">
        <f t="shared" si="16"/>
        <v>1909</v>
      </c>
    </row>
    <row r="115" spans="1:12" ht="24">
      <c r="A115" s="244" t="s">
        <v>147</v>
      </c>
      <c r="B115" s="230" t="s">
        <v>121</v>
      </c>
      <c r="C115" s="211" t="s">
        <v>33</v>
      </c>
      <c r="D115" s="17" t="s">
        <v>34</v>
      </c>
      <c r="E115" s="15" t="s">
        <v>38</v>
      </c>
      <c r="F115" s="16" t="s">
        <v>37</v>
      </c>
      <c r="G115" s="15" t="s">
        <v>14</v>
      </c>
      <c r="H115" s="22" t="s">
        <v>61</v>
      </c>
      <c r="I115" s="21" t="s">
        <v>139</v>
      </c>
      <c r="J115" s="141">
        <f t="shared" si="16"/>
        <v>1909</v>
      </c>
      <c r="K115" s="141">
        <f t="shared" si="16"/>
        <v>1909</v>
      </c>
      <c r="L115" s="141">
        <f t="shared" si="16"/>
        <v>1909</v>
      </c>
    </row>
    <row r="116" spans="1:12">
      <c r="A116" s="183" t="s">
        <v>126</v>
      </c>
      <c r="B116" s="230" t="s">
        <v>121</v>
      </c>
      <c r="C116" s="211" t="s">
        <v>33</v>
      </c>
      <c r="D116" s="17" t="s">
        <v>34</v>
      </c>
      <c r="E116" s="15" t="s">
        <v>38</v>
      </c>
      <c r="F116" s="16" t="s">
        <v>37</v>
      </c>
      <c r="G116" s="15" t="s">
        <v>14</v>
      </c>
      <c r="H116" s="22" t="s">
        <v>61</v>
      </c>
      <c r="I116" s="21" t="s">
        <v>45</v>
      </c>
      <c r="J116" s="334">
        <v>1909</v>
      </c>
      <c r="K116" s="327">
        <v>1909</v>
      </c>
      <c r="L116" s="327">
        <v>1909</v>
      </c>
    </row>
    <row r="117" spans="1:12" ht="14.25" customHeight="1">
      <c r="A117" s="198" t="s">
        <v>21</v>
      </c>
      <c r="B117" s="230" t="s">
        <v>121</v>
      </c>
      <c r="C117" s="220" t="s">
        <v>25</v>
      </c>
      <c r="D117" s="24"/>
      <c r="E117" s="23"/>
      <c r="F117" s="22"/>
      <c r="G117" s="21"/>
      <c r="H117" s="22"/>
      <c r="I117" s="21"/>
      <c r="J117" s="456">
        <f>J118+J130</f>
        <v>295.3</v>
      </c>
      <c r="K117" s="456">
        <v>332.3</v>
      </c>
      <c r="L117" s="456">
        <v>330</v>
      </c>
    </row>
    <row r="118" spans="1:12" ht="14.25" customHeight="1">
      <c r="A118" s="277" t="s">
        <v>160</v>
      </c>
      <c r="B118" s="230" t="s">
        <v>121</v>
      </c>
      <c r="C118" s="220" t="s">
        <v>25</v>
      </c>
      <c r="D118" s="24" t="s">
        <v>35</v>
      </c>
      <c r="E118" s="23"/>
      <c r="F118" s="22"/>
      <c r="G118" s="21"/>
      <c r="H118" s="22"/>
      <c r="I118" s="21"/>
      <c r="J118" s="337">
        <f>J124+J119</f>
        <v>224.3</v>
      </c>
      <c r="K118" s="517">
        <f>K119+K124</f>
        <v>224.3</v>
      </c>
      <c r="L118" s="517">
        <f>L119+L124</f>
        <v>224.3</v>
      </c>
    </row>
    <row r="119" spans="1:12" ht="39" customHeight="1">
      <c r="A119" s="338" t="s">
        <v>177</v>
      </c>
      <c r="B119" s="230" t="s">
        <v>121</v>
      </c>
      <c r="C119" s="220" t="s">
        <v>25</v>
      </c>
      <c r="D119" s="24" t="s">
        <v>35</v>
      </c>
      <c r="E119" s="23" t="s">
        <v>172</v>
      </c>
      <c r="F119" s="22"/>
      <c r="G119" s="21"/>
      <c r="H119" s="22"/>
      <c r="I119" s="21"/>
      <c r="J119" s="337">
        <f t="shared" ref="J119:L122" si="17">J120</f>
        <v>200.3</v>
      </c>
      <c r="K119" s="517">
        <f t="shared" si="17"/>
        <v>200.3</v>
      </c>
      <c r="L119" s="517">
        <f t="shared" si="17"/>
        <v>200.3</v>
      </c>
    </row>
    <row r="120" spans="1:12" ht="28.5" customHeight="1">
      <c r="A120" s="338" t="s">
        <v>176</v>
      </c>
      <c r="B120" s="230" t="s">
        <v>121</v>
      </c>
      <c r="C120" s="220" t="s">
        <v>25</v>
      </c>
      <c r="D120" s="24" t="s">
        <v>35</v>
      </c>
      <c r="E120" s="23" t="s">
        <v>172</v>
      </c>
      <c r="F120" s="22" t="s">
        <v>173</v>
      </c>
      <c r="G120" s="21" t="s">
        <v>33</v>
      </c>
      <c r="H120" s="22"/>
      <c r="I120" s="21"/>
      <c r="J120" s="337">
        <f t="shared" si="17"/>
        <v>200.3</v>
      </c>
      <c r="K120" s="517">
        <f t="shared" si="17"/>
        <v>200.3</v>
      </c>
      <c r="L120" s="517">
        <f t="shared" si="17"/>
        <v>200.3</v>
      </c>
    </row>
    <row r="121" spans="1:12" ht="23.25" customHeight="1">
      <c r="A121" s="338" t="s">
        <v>175</v>
      </c>
      <c r="B121" s="230" t="s">
        <v>121</v>
      </c>
      <c r="C121" s="220" t="s">
        <v>25</v>
      </c>
      <c r="D121" s="24" t="s">
        <v>35</v>
      </c>
      <c r="E121" s="23" t="s">
        <v>172</v>
      </c>
      <c r="F121" s="22" t="s">
        <v>173</v>
      </c>
      <c r="G121" s="21" t="s">
        <v>33</v>
      </c>
      <c r="H121" s="22" t="s">
        <v>174</v>
      </c>
      <c r="I121" s="21"/>
      <c r="J121" s="337">
        <f t="shared" si="17"/>
        <v>200.3</v>
      </c>
      <c r="K121" s="517">
        <f t="shared" si="17"/>
        <v>200.3</v>
      </c>
      <c r="L121" s="517">
        <f t="shared" si="17"/>
        <v>200.3</v>
      </c>
    </row>
    <row r="122" spans="1:12" ht="23.25" customHeight="1">
      <c r="A122" s="244" t="s">
        <v>147</v>
      </c>
      <c r="B122" s="230" t="s">
        <v>121</v>
      </c>
      <c r="C122" s="220" t="s">
        <v>25</v>
      </c>
      <c r="D122" s="24" t="s">
        <v>35</v>
      </c>
      <c r="E122" s="23" t="s">
        <v>172</v>
      </c>
      <c r="F122" s="22" t="s">
        <v>173</v>
      </c>
      <c r="G122" s="21" t="s">
        <v>33</v>
      </c>
      <c r="H122" s="22" t="s">
        <v>174</v>
      </c>
      <c r="I122" s="21" t="s">
        <v>139</v>
      </c>
      <c r="J122" s="337">
        <f t="shared" si="17"/>
        <v>200.3</v>
      </c>
      <c r="K122" s="517">
        <f t="shared" si="17"/>
        <v>200.3</v>
      </c>
      <c r="L122" s="517">
        <f t="shared" si="17"/>
        <v>200.3</v>
      </c>
    </row>
    <row r="123" spans="1:12" ht="14.25" customHeight="1">
      <c r="A123" s="183" t="s">
        <v>126</v>
      </c>
      <c r="B123" s="230" t="s">
        <v>121</v>
      </c>
      <c r="C123" s="220" t="s">
        <v>25</v>
      </c>
      <c r="D123" s="24" t="s">
        <v>35</v>
      </c>
      <c r="E123" s="23" t="s">
        <v>172</v>
      </c>
      <c r="F123" s="22" t="s">
        <v>173</v>
      </c>
      <c r="G123" s="21" t="s">
        <v>33</v>
      </c>
      <c r="H123" s="22" t="s">
        <v>174</v>
      </c>
      <c r="I123" s="21" t="s">
        <v>45</v>
      </c>
      <c r="J123" s="337">
        <v>200.3</v>
      </c>
      <c r="K123" s="517">
        <v>200.3</v>
      </c>
      <c r="L123" s="517">
        <v>200.3</v>
      </c>
    </row>
    <row r="124" spans="1:12" ht="14.25" customHeight="1">
      <c r="A124" s="185" t="s">
        <v>56</v>
      </c>
      <c r="B124" s="230" t="s">
        <v>121</v>
      </c>
      <c r="C124" s="221" t="s">
        <v>25</v>
      </c>
      <c r="D124" s="117" t="s">
        <v>35</v>
      </c>
      <c r="E124" s="117" t="s">
        <v>38</v>
      </c>
      <c r="F124" s="117" t="s">
        <v>37</v>
      </c>
      <c r="G124" s="117"/>
      <c r="H124" s="117"/>
      <c r="I124" s="117"/>
      <c r="J124" s="122">
        <f t="shared" ref="J124:L125" si="18">J125</f>
        <v>24</v>
      </c>
      <c r="K124" s="518">
        <f t="shared" si="18"/>
        <v>24</v>
      </c>
      <c r="L124" s="518">
        <f t="shared" si="18"/>
        <v>24</v>
      </c>
    </row>
    <row r="125" spans="1:12" ht="34.5" customHeight="1">
      <c r="A125" s="185" t="s">
        <v>57</v>
      </c>
      <c r="B125" s="230" t="s">
        <v>121</v>
      </c>
      <c r="C125" s="221" t="s">
        <v>25</v>
      </c>
      <c r="D125" s="117" t="s">
        <v>35</v>
      </c>
      <c r="E125" s="117" t="s">
        <v>38</v>
      </c>
      <c r="F125" s="117" t="s">
        <v>37</v>
      </c>
      <c r="G125" s="117" t="s">
        <v>14</v>
      </c>
      <c r="H125" s="117"/>
      <c r="I125" s="117"/>
      <c r="J125" s="122">
        <f t="shared" si="18"/>
        <v>24</v>
      </c>
      <c r="K125" s="518">
        <f t="shared" si="18"/>
        <v>24</v>
      </c>
      <c r="L125" s="518">
        <f t="shared" si="18"/>
        <v>24</v>
      </c>
    </row>
    <row r="126" spans="1:12" ht="42.75" customHeight="1">
      <c r="A126" s="199" t="s">
        <v>98</v>
      </c>
      <c r="B126" s="230" t="s">
        <v>121</v>
      </c>
      <c r="C126" s="221" t="s">
        <v>25</v>
      </c>
      <c r="D126" s="117" t="s">
        <v>35</v>
      </c>
      <c r="E126" s="117" t="s">
        <v>38</v>
      </c>
      <c r="F126" s="117" t="s">
        <v>37</v>
      </c>
      <c r="G126" s="117" t="s">
        <v>14</v>
      </c>
      <c r="H126" s="117" t="s">
        <v>99</v>
      </c>
      <c r="I126" s="117"/>
      <c r="J126" s="122">
        <f>J129</f>
        <v>24</v>
      </c>
      <c r="K126" s="518">
        <f>K129</f>
        <v>24</v>
      </c>
      <c r="L126" s="518">
        <f>L129</f>
        <v>24</v>
      </c>
    </row>
    <row r="127" spans="1:12" ht="42.75" customHeight="1">
      <c r="A127" s="244" t="s">
        <v>146</v>
      </c>
      <c r="B127" s="230" t="s">
        <v>121</v>
      </c>
      <c r="C127" s="221" t="s">
        <v>25</v>
      </c>
      <c r="D127" s="117" t="s">
        <v>35</v>
      </c>
      <c r="E127" s="117" t="s">
        <v>38</v>
      </c>
      <c r="F127" s="117" t="s">
        <v>37</v>
      </c>
      <c r="G127" s="117" t="s">
        <v>14</v>
      </c>
      <c r="H127" s="117" t="s">
        <v>99</v>
      </c>
      <c r="I127" s="117" t="s">
        <v>138</v>
      </c>
      <c r="J127" s="122">
        <f t="shared" ref="J127:L128" si="19">J128</f>
        <v>24</v>
      </c>
      <c r="K127" s="518">
        <f t="shared" si="19"/>
        <v>24</v>
      </c>
      <c r="L127" s="518">
        <f t="shared" si="19"/>
        <v>24</v>
      </c>
    </row>
    <row r="128" spans="1:12" ht="42.75" customHeight="1">
      <c r="A128" s="244" t="s">
        <v>147</v>
      </c>
      <c r="B128" s="230" t="s">
        <v>121</v>
      </c>
      <c r="C128" s="221" t="s">
        <v>25</v>
      </c>
      <c r="D128" s="117" t="s">
        <v>35</v>
      </c>
      <c r="E128" s="117" t="s">
        <v>38</v>
      </c>
      <c r="F128" s="117" t="s">
        <v>37</v>
      </c>
      <c r="G128" s="117" t="s">
        <v>14</v>
      </c>
      <c r="H128" s="117" t="s">
        <v>99</v>
      </c>
      <c r="I128" s="117" t="s">
        <v>139</v>
      </c>
      <c r="J128" s="122">
        <f t="shared" si="19"/>
        <v>24</v>
      </c>
      <c r="K128" s="518">
        <f t="shared" si="19"/>
        <v>24</v>
      </c>
      <c r="L128" s="518">
        <f t="shared" si="19"/>
        <v>24</v>
      </c>
    </row>
    <row r="129" spans="1:12" ht="15" customHeight="1">
      <c r="A129" s="183" t="s">
        <v>126</v>
      </c>
      <c r="B129" s="230" t="s">
        <v>121</v>
      </c>
      <c r="C129" s="221" t="s">
        <v>25</v>
      </c>
      <c r="D129" s="117" t="s">
        <v>35</v>
      </c>
      <c r="E129" s="117" t="s">
        <v>38</v>
      </c>
      <c r="F129" s="117" t="s">
        <v>37</v>
      </c>
      <c r="G129" s="117" t="s">
        <v>14</v>
      </c>
      <c r="H129" s="117" t="s">
        <v>99</v>
      </c>
      <c r="I129" s="117" t="s">
        <v>45</v>
      </c>
      <c r="J129" s="333">
        <v>24</v>
      </c>
      <c r="K129" s="519">
        <v>24</v>
      </c>
      <c r="L129" s="519">
        <v>24</v>
      </c>
    </row>
    <row r="130" spans="1:12" ht="20.25" customHeight="1">
      <c r="A130" s="200" t="s">
        <v>12</v>
      </c>
      <c r="B130" s="230" t="s">
        <v>121</v>
      </c>
      <c r="C130" s="222" t="s">
        <v>25</v>
      </c>
      <c r="D130" s="118" t="s">
        <v>39</v>
      </c>
      <c r="E130" s="119"/>
      <c r="F130" s="120"/>
      <c r="G130" s="121"/>
      <c r="H130" s="232"/>
      <c r="I130" s="233"/>
      <c r="J130" s="161">
        <f>J131+J137+J143</f>
        <v>71</v>
      </c>
      <c r="K130" s="343">
        <f ca="1">K131+K137+K143</f>
        <v>108</v>
      </c>
      <c r="L130" s="343">
        <f ca="1">L131+L137+L143</f>
        <v>105.69999999999999</v>
      </c>
    </row>
    <row r="131" spans="1:12" ht="32.450000000000003" customHeight="1">
      <c r="A131" s="200" t="s">
        <v>127</v>
      </c>
      <c r="B131" s="230" t="s">
        <v>121</v>
      </c>
      <c r="C131" s="222" t="s">
        <v>25</v>
      </c>
      <c r="D131" s="118" t="s">
        <v>39</v>
      </c>
      <c r="E131" s="119">
        <v>10</v>
      </c>
      <c r="F131" s="120"/>
      <c r="G131" s="121"/>
      <c r="H131" s="232"/>
      <c r="I131" s="233"/>
      <c r="J131" s="161">
        <f>J132</f>
        <v>0</v>
      </c>
      <c r="K131" s="161">
        <f ca="1">K132=K131</f>
        <v>0</v>
      </c>
      <c r="L131" s="161">
        <f ca="1">L132=L131</f>
        <v>0</v>
      </c>
    </row>
    <row r="132" spans="1:12" ht="20.25" customHeight="1">
      <c r="A132" s="231" t="s">
        <v>122</v>
      </c>
      <c r="B132" s="230" t="s">
        <v>121</v>
      </c>
      <c r="C132" s="222" t="s">
        <v>25</v>
      </c>
      <c r="D132" s="118" t="s">
        <v>39</v>
      </c>
      <c r="E132" s="119">
        <v>10</v>
      </c>
      <c r="F132" s="120">
        <v>0</v>
      </c>
      <c r="G132" s="121" t="s">
        <v>123</v>
      </c>
      <c r="H132" s="232"/>
      <c r="I132" s="233"/>
      <c r="J132" s="161">
        <f>J133</f>
        <v>0</v>
      </c>
      <c r="K132" s="161">
        <f ca="1">K133=K132</f>
        <v>0</v>
      </c>
      <c r="L132" s="161">
        <f ca="1">L133=L132</f>
        <v>0</v>
      </c>
    </row>
    <row r="133" spans="1:12" ht="32.450000000000003" customHeight="1">
      <c r="A133" s="200" t="s">
        <v>124</v>
      </c>
      <c r="B133" s="230" t="s">
        <v>121</v>
      </c>
      <c r="C133" s="222" t="s">
        <v>25</v>
      </c>
      <c r="D133" s="118" t="s">
        <v>39</v>
      </c>
      <c r="E133" s="119">
        <v>10</v>
      </c>
      <c r="F133" s="120">
        <v>0</v>
      </c>
      <c r="G133" s="121" t="s">
        <v>123</v>
      </c>
      <c r="H133" s="232" t="s">
        <v>125</v>
      </c>
      <c r="I133" s="233"/>
      <c r="J133" s="161">
        <f>J136</f>
        <v>0</v>
      </c>
      <c r="K133" s="161">
        <f ca="1">K136=K133</f>
        <v>0</v>
      </c>
      <c r="L133" s="161">
        <f ca="1">L136=L133</f>
        <v>0</v>
      </c>
    </row>
    <row r="134" spans="1:12" ht="32.450000000000003" customHeight="1">
      <c r="A134" s="244" t="s">
        <v>146</v>
      </c>
      <c r="B134" s="230" t="s">
        <v>121</v>
      </c>
      <c r="C134" s="222" t="s">
        <v>25</v>
      </c>
      <c r="D134" s="118" t="s">
        <v>39</v>
      </c>
      <c r="E134" s="119">
        <v>10</v>
      </c>
      <c r="F134" s="120">
        <v>0</v>
      </c>
      <c r="G134" s="121" t="s">
        <v>123</v>
      </c>
      <c r="H134" s="232" t="s">
        <v>125</v>
      </c>
      <c r="I134" s="233">
        <v>200</v>
      </c>
      <c r="J134" s="161">
        <f t="shared" ref="J134:L135" si="20">J135</f>
        <v>0</v>
      </c>
      <c r="K134" s="161">
        <f t="shared" si="20"/>
        <v>0</v>
      </c>
      <c r="L134" s="161">
        <f t="shared" si="20"/>
        <v>0</v>
      </c>
    </row>
    <row r="135" spans="1:12" ht="32.450000000000003" customHeight="1">
      <c r="A135" s="244" t="s">
        <v>147</v>
      </c>
      <c r="B135" s="230" t="s">
        <v>121</v>
      </c>
      <c r="C135" s="222" t="s">
        <v>25</v>
      </c>
      <c r="D135" s="118" t="s">
        <v>39</v>
      </c>
      <c r="E135" s="119">
        <v>10</v>
      </c>
      <c r="F135" s="120">
        <v>0</v>
      </c>
      <c r="G135" s="121" t="s">
        <v>123</v>
      </c>
      <c r="H135" s="232" t="s">
        <v>125</v>
      </c>
      <c r="I135" s="233">
        <v>240</v>
      </c>
      <c r="J135" s="161">
        <f t="shared" si="20"/>
        <v>0</v>
      </c>
      <c r="K135" s="161">
        <f t="shared" si="20"/>
        <v>0</v>
      </c>
      <c r="L135" s="161">
        <f t="shared" si="20"/>
        <v>0</v>
      </c>
    </row>
    <row r="136" spans="1:12" ht="20.25" customHeight="1">
      <c r="A136" s="183" t="s">
        <v>126</v>
      </c>
      <c r="B136" s="230" t="s">
        <v>121</v>
      </c>
      <c r="C136" s="222" t="s">
        <v>25</v>
      </c>
      <c r="D136" s="118" t="s">
        <v>39</v>
      </c>
      <c r="E136" s="119">
        <v>10</v>
      </c>
      <c r="F136" s="120">
        <v>0</v>
      </c>
      <c r="G136" s="118" t="s">
        <v>123</v>
      </c>
      <c r="H136" s="502" t="s">
        <v>125</v>
      </c>
      <c r="I136" s="503">
        <v>244</v>
      </c>
      <c r="J136" s="161"/>
      <c r="K136" s="161">
        <v>0</v>
      </c>
      <c r="L136" s="161">
        <v>0</v>
      </c>
    </row>
    <row r="137" spans="1:12" ht="20.25" customHeight="1">
      <c r="A137" s="342" t="s">
        <v>181</v>
      </c>
      <c r="B137" s="230" t="s">
        <v>121</v>
      </c>
      <c r="C137" s="222" t="s">
        <v>25</v>
      </c>
      <c r="D137" s="118" t="s">
        <v>39</v>
      </c>
      <c r="E137" s="119">
        <v>22</v>
      </c>
      <c r="F137" s="120"/>
      <c r="G137" s="121"/>
      <c r="H137" s="232"/>
      <c r="I137" s="233"/>
      <c r="J137" s="161">
        <f>J138</f>
        <v>0</v>
      </c>
      <c r="K137" s="161">
        <f t="shared" ref="K137:L141" si="21">K138</f>
        <v>0</v>
      </c>
      <c r="L137" s="161">
        <f t="shared" si="21"/>
        <v>0</v>
      </c>
    </row>
    <row r="138" spans="1:12" ht="36" customHeight="1">
      <c r="A138" s="341" t="s">
        <v>180</v>
      </c>
      <c r="B138" s="230" t="s">
        <v>121</v>
      </c>
      <c r="C138" s="222" t="s">
        <v>25</v>
      </c>
      <c r="D138" s="118" t="s">
        <v>39</v>
      </c>
      <c r="E138" s="119">
        <v>22</v>
      </c>
      <c r="F138" s="120">
        <v>0</v>
      </c>
      <c r="G138" s="121" t="s">
        <v>26</v>
      </c>
      <c r="H138" s="232"/>
      <c r="I138" s="233"/>
      <c r="J138" s="161">
        <f>J139</f>
        <v>0</v>
      </c>
      <c r="K138" s="161">
        <f t="shared" si="21"/>
        <v>0</v>
      </c>
      <c r="L138" s="161">
        <f t="shared" si="21"/>
        <v>0</v>
      </c>
    </row>
    <row r="139" spans="1:12" ht="20.25" customHeight="1">
      <c r="A139" s="183" t="s">
        <v>179</v>
      </c>
      <c r="B139" s="230" t="s">
        <v>121</v>
      </c>
      <c r="C139" s="222" t="s">
        <v>25</v>
      </c>
      <c r="D139" s="118" t="s">
        <v>39</v>
      </c>
      <c r="E139" s="119">
        <v>22</v>
      </c>
      <c r="F139" s="120">
        <v>0</v>
      </c>
      <c r="G139" s="121" t="s">
        <v>26</v>
      </c>
      <c r="H139" s="232" t="s">
        <v>178</v>
      </c>
      <c r="I139" s="233"/>
      <c r="J139" s="161">
        <f>J140</f>
        <v>0</v>
      </c>
      <c r="K139" s="161">
        <f t="shared" si="21"/>
        <v>0</v>
      </c>
      <c r="L139" s="161">
        <f t="shared" si="21"/>
        <v>0</v>
      </c>
    </row>
    <row r="140" spans="1:12" ht="20.25" customHeight="1">
      <c r="A140" s="244" t="s">
        <v>146</v>
      </c>
      <c r="B140" s="230" t="s">
        <v>121</v>
      </c>
      <c r="C140" s="222" t="s">
        <v>25</v>
      </c>
      <c r="D140" s="118" t="s">
        <v>39</v>
      </c>
      <c r="E140" s="119">
        <v>22</v>
      </c>
      <c r="F140" s="120">
        <v>0</v>
      </c>
      <c r="G140" s="121" t="s">
        <v>26</v>
      </c>
      <c r="H140" s="232" t="s">
        <v>178</v>
      </c>
      <c r="I140" s="233">
        <v>200</v>
      </c>
      <c r="J140" s="161">
        <f>J141</f>
        <v>0</v>
      </c>
      <c r="K140" s="161">
        <f t="shared" si="21"/>
        <v>0</v>
      </c>
      <c r="L140" s="161">
        <f t="shared" si="21"/>
        <v>0</v>
      </c>
    </row>
    <row r="141" spans="1:12" ht="20.25" customHeight="1">
      <c r="A141" s="244" t="s">
        <v>147</v>
      </c>
      <c r="B141" s="230" t="s">
        <v>121</v>
      </c>
      <c r="C141" s="222" t="s">
        <v>25</v>
      </c>
      <c r="D141" s="118" t="s">
        <v>39</v>
      </c>
      <c r="E141" s="119">
        <v>22</v>
      </c>
      <c r="F141" s="120">
        <v>0</v>
      </c>
      <c r="G141" s="121" t="s">
        <v>26</v>
      </c>
      <c r="H141" s="232" t="s">
        <v>178</v>
      </c>
      <c r="I141" s="233">
        <v>240</v>
      </c>
      <c r="J141" s="161">
        <f>J142</f>
        <v>0</v>
      </c>
      <c r="K141" s="161">
        <f t="shared" si="21"/>
        <v>0</v>
      </c>
      <c r="L141" s="161">
        <f t="shared" si="21"/>
        <v>0</v>
      </c>
    </row>
    <row r="142" spans="1:12" ht="20.25" customHeight="1">
      <c r="A142" s="183" t="s">
        <v>126</v>
      </c>
      <c r="B142" s="230" t="s">
        <v>121</v>
      </c>
      <c r="C142" s="222" t="s">
        <v>25</v>
      </c>
      <c r="D142" s="118" t="s">
        <v>39</v>
      </c>
      <c r="E142" s="119">
        <v>22</v>
      </c>
      <c r="F142" s="120">
        <v>0</v>
      </c>
      <c r="G142" s="121" t="s">
        <v>26</v>
      </c>
      <c r="H142" s="502" t="s">
        <v>178</v>
      </c>
      <c r="I142" s="503">
        <v>244</v>
      </c>
      <c r="J142" s="161">
        <v>0</v>
      </c>
      <c r="K142" s="161">
        <v>0</v>
      </c>
      <c r="L142" s="161">
        <v>0</v>
      </c>
    </row>
    <row r="143" spans="1:12" ht="26.25" customHeight="1">
      <c r="A143" s="183" t="s">
        <v>56</v>
      </c>
      <c r="B143" s="230" t="s">
        <v>121</v>
      </c>
      <c r="C143" s="223" t="s">
        <v>25</v>
      </c>
      <c r="D143" s="59" t="s">
        <v>39</v>
      </c>
      <c r="E143" s="58">
        <v>89</v>
      </c>
      <c r="F143" s="58"/>
      <c r="G143" s="60"/>
      <c r="H143" s="60"/>
      <c r="I143" s="90"/>
      <c r="J143" s="46">
        <f>J144</f>
        <v>71</v>
      </c>
      <c r="K143" s="46">
        <f>K144</f>
        <v>108</v>
      </c>
      <c r="L143" s="46">
        <f>L144</f>
        <v>105.69999999999999</v>
      </c>
    </row>
    <row r="144" spans="1:12" ht="27" customHeight="1">
      <c r="A144" s="183" t="s">
        <v>57</v>
      </c>
      <c r="B144" s="230" t="s">
        <v>121</v>
      </c>
      <c r="C144" s="224" t="s">
        <v>25</v>
      </c>
      <c r="D144" s="61" t="s">
        <v>39</v>
      </c>
      <c r="E144" s="61">
        <v>89</v>
      </c>
      <c r="F144" s="61">
        <v>1</v>
      </c>
      <c r="G144" s="61"/>
      <c r="H144" s="60"/>
      <c r="I144" s="90"/>
      <c r="J144" s="46">
        <f>J145+J149+J153+J157</f>
        <v>71</v>
      </c>
      <c r="K144" s="46">
        <f>K145+K149+K153+K157</f>
        <v>108</v>
      </c>
      <c r="L144" s="46">
        <f>L145+L149+L153+L157</f>
        <v>105.69999999999999</v>
      </c>
    </row>
    <row r="145" spans="1:13" ht="36.75" customHeight="1">
      <c r="A145" s="197" t="s">
        <v>90</v>
      </c>
      <c r="B145" s="230" t="s">
        <v>121</v>
      </c>
      <c r="C145" s="225" t="s">
        <v>25</v>
      </c>
      <c r="D145" s="62" t="s">
        <v>39</v>
      </c>
      <c r="E145" s="63" t="s">
        <v>38</v>
      </c>
      <c r="F145" s="63" t="s">
        <v>37</v>
      </c>
      <c r="G145" s="62" t="s">
        <v>14</v>
      </c>
      <c r="H145" s="62" t="s">
        <v>62</v>
      </c>
      <c r="I145" s="90"/>
      <c r="J145" s="46">
        <f>J146</f>
        <v>51</v>
      </c>
      <c r="K145" s="46">
        <f>K146</f>
        <v>51</v>
      </c>
      <c r="L145" s="46">
        <f>L146</f>
        <v>51</v>
      </c>
    </row>
    <row r="146" spans="1:13" ht="36.75" customHeight="1">
      <c r="A146" s="244" t="s">
        <v>146</v>
      </c>
      <c r="B146" s="230" t="s">
        <v>121</v>
      </c>
      <c r="C146" s="225" t="s">
        <v>25</v>
      </c>
      <c r="D146" s="62" t="s">
        <v>39</v>
      </c>
      <c r="E146" s="63" t="s">
        <v>38</v>
      </c>
      <c r="F146" s="63" t="s">
        <v>37</v>
      </c>
      <c r="G146" s="62" t="s">
        <v>14</v>
      </c>
      <c r="H146" s="62" t="s">
        <v>62</v>
      </c>
      <c r="I146" s="90" t="s">
        <v>138</v>
      </c>
      <c r="J146" s="46">
        <f t="shared" ref="J146:L147" si="22">J147</f>
        <v>51</v>
      </c>
      <c r="K146" s="46">
        <f t="shared" si="22"/>
        <v>51</v>
      </c>
      <c r="L146" s="46">
        <f t="shared" si="22"/>
        <v>51</v>
      </c>
    </row>
    <row r="147" spans="1:13" ht="36.75" customHeight="1">
      <c r="A147" s="244" t="s">
        <v>147</v>
      </c>
      <c r="B147" s="230" t="s">
        <v>121</v>
      </c>
      <c r="C147" s="225" t="s">
        <v>25</v>
      </c>
      <c r="D147" s="62" t="s">
        <v>39</v>
      </c>
      <c r="E147" s="63" t="s">
        <v>38</v>
      </c>
      <c r="F147" s="63" t="s">
        <v>37</v>
      </c>
      <c r="G147" s="62" t="s">
        <v>14</v>
      </c>
      <c r="H147" s="62" t="s">
        <v>62</v>
      </c>
      <c r="I147" s="90" t="s">
        <v>139</v>
      </c>
      <c r="J147" s="46">
        <f t="shared" si="22"/>
        <v>51</v>
      </c>
      <c r="K147" s="46">
        <f t="shared" si="22"/>
        <v>51</v>
      </c>
      <c r="L147" s="46">
        <f t="shared" si="22"/>
        <v>51</v>
      </c>
    </row>
    <row r="148" spans="1:13" ht="27.75" customHeight="1">
      <c r="A148" s="183" t="s">
        <v>126</v>
      </c>
      <c r="B148" s="230" t="s">
        <v>121</v>
      </c>
      <c r="C148" s="225" t="s">
        <v>25</v>
      </c>
      <c r="D148" s="62" t="s">
        <v>39</v>
      </c>
      <c r="E148" s="63" t="s">
        <v>38</v>
      </c>
      <c r="F148" s="63" t="s">
        <v>37</v>
      </c>
      <c r="G148" s="62" t="s">
        <v>14</v>
      </c>
      <c r="H148" s="62" t="s">
        <v>62</v>
      </c>
      <c r="I148" s="90" t="s">
        <v>45</v>
      </c>
      <c r="J148" s="328">
        <v>51</v>
      </c>
      <c r="K148" s="328">
        <v>51</v>
      </c>
      <c r="L148" s="328">
        <v>51</v>
      </c>
    </row>
    <row r="149" spans="1:13" ht="27.75" customHeight="1">
      <c r="A149" s="187" t="s">
        <v>74</v>
      </c>
      <c r="B149" s="230" t="s">
        <v>121</v>
      </c>
      <c r="C149" s="225" t="s">
        <v>25</v>
      </c>
      <c r="D149" s="62" t="s">
        <v>39</v>
      </c>
      <c r="E149" s="63" t="s">
        <v>38</v>
      </c>
      <c r="F149" s="63" t="s">
        <v>37</v>
      </c>
      <c r="G149" s="62" t="s">
        <v>14</v>
      </c>
      <c r="H149" s="62" t="s">
        <v>76</v>
      </c>
      <c r="I149" s="90"/>
      <c r="J149" s="46">
        <f>J150</f>
        <v>0</v>
      </c>
      <c r="K149" s="46">
        <f t="shared" ref="K149:L151" si="23">K150</f>
        <v>0</v>
      </c>
      <c r="L149" s="46">
        <f t="shared" si="23"/>
        <v>0</v>
      </c>
    </row>
    <row r="150" spans="1:13" ht="27.75" customHeight="1">
      <c r="A150" s="244" t="s">
        <v>146</v>
      </c>
      <c r="B150" s="230" t="s">
        <v>121</v>
      </c>
      <c r="C150" s="225" t="s">
        <v>25</v>
      </c>
      <c r="D150" s="62" t="s">
        <v>39</v>
      </c>
      <c r="E150" s="63" t="s">
        <v>38</v>
      </c>
      <c r="F150" s="63" t="s">
        <v>37</v>
      </c>
      <c r="G150" s="62" t="s">
        <v>14</v>
      </c>
      <c r="H150" s="62" t="s">
        <v>76</v>
      </c>
      <c r="I150" s="90" t="s">
        <v>138</v>
      </c>
      <c r="J150" s="46">
        <f>J151</f>
        <v>0</v>
      </c>
      <c r="K150" s="46">
        <f t="shared" si="23"/>
        <v>0</v>
      </c>
      <c r="L150" s="46">
        <f t="shared" si="23"/>
        <v>0</v>
      </c>
    </row>
    <row r="151" spans="1:13" ht="27.75" customHeight="1">
      <c r="A151" s="244" t="s">
        <v>147</v>
      </c>
      <c r="B151" s="230" t="s">
        <v>121</v>
      </c>
      <c r="C151" s="225" t="s">
        <v>25</v>
      </c>
      <c r="D151" s="62" t="s">
        <v>39</v>
      </c>
      <c r="E151" s="63" t="s">
        <v>38</v>
      </c>
      <c r="F151" s="63" t="s">
        <v>37</v>
      </c>
      <c r="G151" s="62" t="s">
        <v>14</v>
      </c>
      <c r="H151" s="62" t="s">
        <v>76</v>
      </c>
      <c r="I151" s="90" t="s">
        <v>139</v>
      </c>
      <c r="J151" s="46">
        <f>J152</f>
        <v>0</v>
      </c>
      <c r="K151" s="46">
        <f t="shared" si="23"/>
        <v>0</v>
      </c>
      <c r="L151" s="46">
        <f t="shared" si="23"/>
        <v>0</v>
      </c>
    </row>
    <row r="152" spans="1:13" ht="27.75" customHeight="1">
      <c r="A152" s="183" t="s">
        <v>126</v>
      </c>
      <c r="B152" s="230" t="s">
        <v>121</v>
      </c>
      <c r="C152" s="225" t="s">
        <v>25</v>
      </c>
      <c r="D152" s="62" t="s">
        <v>39</v>
      </c>
      <c r="E152" s="63" t="s">
        <v>38</v>
      </c>
      <c r="F152" s="63" t="s">
        <v>37</v>
      </c>
      <c r="G152" s="62" t="s">
        <v>14</v>
      </c>
      <c r="H152" s="62" t="s">
        <v>76</v>
      </c>
      <c r="I152" s="90" t="s">
        <v>45</v>
      </c>
      <c r="J152" s="46"/>
      <c r="K152" s="46"/>
      <c r="L152" s="46"/>
    </row>
    <row r="153" spans="1:13" ht="21" customHeight="1">
      <c r="A153" s="187" t="s">
        <v>75</v>
      </c>
      <c r="B153" s="230" t="s">
        <v>121</v>
      </c>
      <c r="C153" s="225" t="s">
        <v>25</v>
      </c>
      <c r="D153" s="62" t="s">
        <v>39</v>
      </c>
      <c r="E153" s="63" t="s">
        <v>38</v>
      </c>
      <c r="F153" s="63" t="s">
        <v>37</v>
      </c>
      <c r="G153" s="62" t="s">
        <v>14</v>
      </c>
      <c r="H153" s="62" t="s">
        <v>13</v>
      </c>
      <c r="I153" s="90"/>
      <c r="J153" s="499">
        <f>J154</f>
        <v>20</v>
      </c>
      <c r="K153" s="46">
        <f>K156</f>
        <v>57</v>
      </c>
      <c r="L153" s="46">
        <f>L156</f>
        <v>54.699999999999996</v>
      </c>
    </row>
    <row r="154" spans="1:13" ht="21" customHeight="1">
      <c r="A154" s="244" t="s">
        <v>146</v>
      </c>
      <c r="B154" s="230" t="s">
        <v>121</v>
      </c>
      <c r="C154" s="225" t="s">
        <v>25</v>
      </c>
      <c r="D154" s="62" t="s">
        <v>39</v>
      </c>
      <c r="E154" s="63" t="s">
        <v>38</v>
      </c>
      <c r="F154" s="63" t="s">
        <v>37</v>
      </c>
      <c r="G154" s="62" t="s">
        <v>14</v>
      </c>
      <c r="H154" s="62" t="s">
        <v>13</v>
      </c>
      <c r="I154" s="90" t="s">
        <v>138</v>
      </c>
      <c r="J154" s="499">
        <f>J155</f>
        <v>20</v>
      </c>
      <c r="K154" s="46">
        <f>K155</f>
        <v>57</v>
      </c>
      <c r="L154" s="46">
        <f>L155</f>
        <v>54.699999999999996</v>
      </c>
    </row>
    <row r="155" spans="1:13" ht="21" customHeight="1">
      <c r="A155" s="244" t="s">
        <v>147</v>
      </c>
      <c r="B155" s="230" t="s">
        <v>121</v>
      </c>
      <c r="C155" s="225" t="s">
        <v>25</v>
      </c>
      <c r="D155" s="62" t="s">
        <v>39</v>
      </c>
      <c r="E155" s="63" t="s">
        <v>38</v>
      </c>
      <c r="F155" s="63" t="s">
        <v>37</v>
      </c>
      <c r="G155" s="62" t="s">
        <v>14</v>
      </c>
      <c r="H155" s="62" t="s">
        <v>13</v>
      </c>
      <c r="I155" s="90" t="s">
        <v>139</v>
      </c>
      <c r="J155" s="499">
        <f>J156</f>
        <v>20</v>
      </c>
      <c r="K155" s="46">
        <f>K156</f>
        <v>57</v>
      </c>
      <c r="L155" s="46">
        <f>L156</f>
        <v>54.699999999999996</v>
      </c>
    </row>
    <row r="156" spans="1:13" ht="27.75" customHeight="1">
      <c r="A156" s="183" t="s">
        <v>126</v>
      </c>
      <c r="B156" s="230" t="s">
        <v>121</v>
      </c>
      <c r="C156" s="225" t="s">
        <v>25</v>
      </c>
      <c r="D156" s="62" t="s">
        <v>39</v>
      </c>
      <c r="E156" s="63" t="s">
        <v>38</v>
      </c>
      <c r="F156" s="63" t="s">
        <v>37</v>
      </c>
      <c r="G156" s="62" t="s">
        <v>14</v>
      </c>
      <c r="H156" s="62" t="s">
        <v>13</v>
      </c>
      <c r="I156" s="90" t="s">
        <v>45</v>
      </c>
      <c r="J156" s="46">
        <v>20</v>
      </c>
      <c r="K156" s="46">
        <f>43.2+10+3.8</f>
        <v>57</v>
      </c>
      <c r="L156" s="46">
        <f>40.9+10+3.8</f>
        <v>54.699999999999996</v>
      </c>
    </row>
    <row r="157" spans="1:13" ht="27.75" customHeight="1">
      <c r="A157" s="187" t="s">
        <v>184</v>
      </c>
      <c r="B157" s="457" t="s">
        <v>121</v>
      </c>
      <c r="C157" s="458" t="s">
        <v>25</v>
      </c>
      <c r="D157" s="459" t="s">
        <v>39</v>
      </c>
      <c r="E157" s="460" t="s">
        <v>38</v>
      </c>
      <c r="F157" s="460" t="s">
        <v>37</v>
      </c>
      <c r="G157" s="459" t="s">
        <v>14</v>
      </c>
      <c r="H157" s="297" t="s">
        <v>183</v>
      </c>
      <c r="I157" s="299"/>
      <c r="J157" s="461">
        <f>J158</f>
        <v>0</v>
      </c>
      <c r="K157" s="461">
        <f>K160</f>
        <v>0</v>
      </c>
      <c r="L157" s="461">
        <f>L160</f>
        <v>0</v>
      </c>
    </row>
    <row r="158" spans="1:13" ht="27.75" customHeight="1">
      <c r="A158" s="244" t="s">
        <v>146</v>
      </c>
      <c r="B158" s="457" t="s">
        <v>121</v>
      </c>
      <c r="C158" s="458" t="s">
        <v>25</v>
      </c>
      <c r="D158" s="459" t="s">
        <v>39</v>
      </c>
      <c r="E158" s="460" t="s">
        <v>38</v>
      </c>
      <c r="F158" s="460" t="s">
        <v>37</v>
      </c>
      <c r="G158" s="459" t="s">
        <v>14</v>
      </c>
      <c r="H158" s="297" t="s">
        <v>183</v>
      </c>
      <c r="I158" s="299" t="s">
        <v>138</v>
      </c>
      <c r="J158" s="461">
        <f>J159</f>
        <v>0</v>
      </c>
      <c r="K158" s="461">
        <f t="shared" ref="K158:L159" si="24">K159</f>
        <v>0</v>
      </c>
      <c r="L158" s="461">
        <f t="shared" si="24"/>
        <v>0</v>
      </c>
    </row>
    <row r="159" spans="1:13" ht="27.75" customHeight="1">
      <c r="A159" s="244" t="s">
        <v>147</v>
      </c>
      <c r="B159" s="457" t="s">
        <v>121</v>
      </c>
      <c r="C159" s="458" t="s">
        <v>25</v>
      </c>
      <c r="D159" s="459" t="s">
        <v>39</v>
      </c>
      <c r="E159" s="460" t="s">
        <v>38</v>
      </c>
      <c r="F159" s="460" t="s">
        <v>37</v>
      </c>
      <c r="G159" s="459" t="s">
        <v>14</v>
      </c>
      <c r="H159" s="297" t="s">
        <v>183</v>
      </c>
      <c r="I159" s="299" t="s">
        <v>139</v>
      </c>
      <c r="J159" s="461">
        <f>J160</f>
        <v>0</v>
      </c>
      <c r="K159" s="461">
        <f t="shared" si="24"/>
        <v>0</v>
      </c>
      <c r="L159" s="461">
        <f t="shared" si="24"/>
        <v>0</v>
      </c>
    </row>
    <row r="160" spans="1:13" ht="27.75" customHeight="1">
      <c r="A160" s="183" t="s">
        <v>126</v>
      </c>
      <c r="B160" s="457" t="s">
        <v>121</v>
      </c>
      <c r="C160" s="458" t="s">
        <v>25</v>
      </c>
      <c r="D160" s="459" t="s">
        <v>39</v>
      </c>
      <c r="E160" s="460" t="s">
        <v>38</v>
      </c>
      <c r="F160" s="460" t="s">
        <v>37</v>
      </c>
      <c r="G160" s="459" t="s">
        <v>14</v>
      </c>
      <c r="H160" s="297" t="s">
        <v>183</v>
      </c>
      <c r="I160" s="299" t="s">
        <v>45</v>
      </c>
      <c r="J160" s="461">
        <v>0</v>
      </c>
      <c r="K160" s="461">
        <v>0</v>
      </c>
      <c r="L160" s="461">
        <v>0</v>
      </c>
      <c r="M160" s="1" t="s">
        <v>129</v>
      </c>
    </row>
    <row r="161" spans="1:12" ht="27.75" customHeight="1">
      <c r="A161" s="201" t="s">
        <v>108</v>
      </c>
      <c r="B161" s="445" t="s">
        <v>121</v>
      </c>
      <c r="C161" s="226" t="s">
        <v>102</v>
      </c>
      <c r="D161" s="130"/>
      <c r="E161" s="131"/>
      <c r="F161" s="131"/>
      <c r="G161" s="130"/>
      <c r="H161" s="130"/>
      <c r="I161" s="132"/>
      <c r="J161" s="462">
        <f t="shared" ref="J161:L164" si="25">J162</f>
        <v>24</v>
      </c>
      <c r="K161" s="462">
        <f t="shared" si="25"/>
        <v>24</v>
      </c>
      <c r="L161" s="462">
        <f t="shared" si="25"/>
        <v>24</v>
      </c>
    </row>
    <row r="162" spans="1:12" ht="27.75" customHeight="1">
      <c r="A162" s="201" t="s">
        <v>109</v>
      </c>
      <c r="B162" s="230" t="s">
        <v>121</v>
      </c>
      <c r="C162" s="226" t="s">
        <v>102</v>
      </c>
      <c r="D162" s="130" t="s">
        <v>26</v>
      </c>
      <c r="E162" s="131"/>
      <c r="F162" s="131"/>
      <c r="G162" s="130"/>
      <c r="H162" s="130"/>
      <c r="I162" s="132"/>
      <c r="J162" s="46">
        <f t="shared" si="25"/>
        <v>24</v>
      </c>
      <c r="K162" s="46">
        <f t="shared" si="25"/>
        <v>24</v>
      </c>
      <c r="L162" s="46">
        <f t="shared" si="25"/>
        <v>24</v>
      </c>
    </row>
    <row r="163" spans="1:12" ht="36.75" customHeight="1">
      <c r="A163" s="183" t="s">
        <v>56</v>
      </c>
      <c r="B163" s="230" t="s">
        <v>121</v>
      </c>
      <c r="C163" s="227" t="s">
        <v>102</v>
      </c>
      <c r="D163" s="134" t="s">
        <v>26</v>
      </c>
      <c r="E163" s="134" t="s">
        <v>38</v>
      </c>
      <c r="F163" s="131"/>
      <c r="G163" s="130"/>
      <c r="H163" s="130"/>
      <c r="I163" s="132"/>
      <c r="J163" s="46">
        <f t="shared" si="25"/>
        <v>24</v>
      </c>
      <c r="K163" s="46">
        <f t="shared" si="25"/>
        <v>24</v>
      </c>
      <c r="L163" s="46">
        <f t="shared" si="25"/>
        <v>24</v>
      </c>
    </row>
    <row r="164" spans="1:12" ht="27.75" customHeight="1">
      <c r="A164" s="183" t="s">
        <v>57</v>
      </c>
      <c r="B164" s="230" t="s">
        <v>121</v>
      </c>
      <c r="C164" s="227" t="s">
        <v>102</v>
      </c>
      <c r="D164" s="134" t="s">
        <v>26</v>
      </c>
      <c r="E164" s="134" t="s">
        <v>38</v>
      </c>
      <c r="F164" s="134" t="s">
        <v>37</v>
      </c>
      <c r="G164" s="134"/>
      <c r="H164" s="130"/>
      <c r="I164" s="132"/>
      <c r="J164" s="46">
        <f t="shared" si="25"/>
        <v>24</v>
      </c>
      <c r="K164" s="46">
        <f t="shared" si="25"/>
        <v>24</v>
      </c>
      <c r="L164" s="46">
        <f t="shared" si="25"/>
        <v>24</v>
      </c>
    </row>
    <row r="165" spans="1:12" ht="27.75" customHeight="1">
      <c r="A165" s="202" t="s">
        <v>110</v>
      </c>
      <c r="B165" s="230" t="s">
        <v>121</v>
      </c>
      <c r="C165" s="227" t="s">
        <v>102</v>
      </c>
      <c r="D165" s="134" t="s">
        <v>26</v>
      </c>
      <c r="E165" s="134" t="s">
        <v>38</v>
      </c>
      <c r="F165" s="134" t="s">
        <v>37</v>
      </c>
      <c r="G165" s="134" t="s">
        <v>14</v>
      </c>
      <c r="H165" s="134" t="s">
        <v>111</v>
      </c>
      <c r="I165" s="135"/>
      <c r="J165" s="46">
        <f>J168</f>
        <v>24</v>
      </c>
      <c r="K165" s="46">
        <f>K168</f>
        <v>24</v>
      </c>
      <c r="L165" s="46">
        <f>L168</f>
        <v>24</v>
      </c>
    </row>
    <row r="166" spans="1:12" ht="27.75" customHeight="1">
      <c r="A166" s="244" t="s">
        <v>146</v>
      </c>
      <c r="B166" s="230" t="s">
        <v>121</v>
      </c>
      <c r="C166" s="226" t="s">
        <v>102</v>
      </c>
      <c r="D166" s="130" t="s">
        <v>26</v>
      </c>
      <c r="E166" s="134" t="s">
        <v>38</v>
      </c>
      <c r="F166" s="134" t="s">
        <v>37</v>
      </c>
      <c r="G166" s="134" t="s">
        <v>14</v>
      </c>
      <c r="H166" s="130" t="s">
        <v>111</v>
      </c>
      <c r="I166" s="130" t="s">
        <v>138</v>
      </c>
      <c r="J166" s="46">
        <f t="shared" ref="J166:L167" si="26">J167</f>
        <v>24</v>
      </c>
      <c r="K166" s="46">
        <f t="shared" si="26"/>
        <v>24</v>
      </c>
      <c r="L166" s="46">
        <f t="shared" si="26"/>
        <v>24</v>
      </c>
    </row>
    <row r="167" spans="1:12" ht="27.75" customHeight="1">
      <c r="A167" s="244" t="s">
        <v>147</v>
      </c>
      <c r="B167" s="230" t="s">
        <v>121</v>
      </c>
      <c r="C167" s="226" t="s">
        <v>102</v>
      </c>
      <c r="D167" s="130" t="s">
        <v>26</v>
      </c>
      <c r="E167" s="134" t="s">
        <v>38</v>
      </c>
      <c r="F167" s="134" t="s">
        <v>37</v>
      </c>
      <c r="G167" s="134" t="s">
        <v>14</v>
      </c>
      <c r="H167" s="130" t="s">
        <v>111</v>
      </c>
      <c r="I167" s="130" t="s">
        <v>139</v>
      </c>
      <c r="J167" s="46">
        <f t="shared" si="26"/>
        <v>24</v>
      </c>
      <c r="K167" s="46">
        <f t="shared" si="26"/>
        <v>24</v>
      </c>
      <c r="L167" s="46">
        <f t="shared" si="26"/>
        <v>24</v>
      </c>
    </row>
    <row r="168" spans="1:12" ht="27.75" customHeight="1">
      <c r="A168" s="183" t="s">
        <v>126</v>
      </c>
      <c r="B168" s="230" t="s">
        <v>121</v>
      </c>
      <c r="C168" s="226" t="s">
        <v>102</v>
      </c>
      <c r="D168" s="130" t="s">
        <v>26</v>
      </c>
      <c r="E168" s="134" t="s">
        <v>38</v>
      </c>
      <c r="F168" s="134" t="s">
        <v>37</v>
      </c>
      <c r="G168" s="134" t="s">
        <v>14</v>
      </c>
      <c r="H168" s="130" t="s">
        <v>111</v>
      </c>
      <c r="I168" s="130" t="s">
        <v>45</v>
      </c>
      <c r="J168" s="328">
        <v>24</v>
      </c>
      <c r="K168" s="328">
        <v>24</v>
      </c>
      <c r="L168" s="328">
        <v>24</v>
      </c>
    </row>
    <row r="169" spans="1:12">
      <c r="A169" s="198" t="s">
        <v>15</v>
      </c>
      <c r="B169" s="230" t="s">
        <v>121</v>
      </c>
      <c r="C169" s="212">
        <v>10</v>
      </c>
      <c r="D169" s="21"/>
      <c r="E169" s="28"/>
      <c r="F169" s="19"/>
      <c r="G169" s="19"/>
      <c r="H169" s="19"/>
      <c r="I169" s="19"/>
      <c r="J169" s="463">
        <f>J170+J177+J184</f>
        <v>230.4</v>
      </c>
      <c r="K169" s="463">
        <f>K170+K177</f>
        <v>389</v>
      </c>
      <c r="L169" s="463">
        <f>L170+L177</f>
        <v>389</v>
      </c>
    </row>
    <row r="170" spans="1:12">
      <c r="A170" s="203" t="s">
        <v>16</v>
      </c>
      <c r="B170" s="230" t="s">
        <v>121</v>
      </c>
      <c r="C170" s="210">
        <v>10</v>
      </c>
      <c r="D170" s="14" t="s">
        <v>26</v>
      </c>
      <c r="E170" s="27"/>
      <c r="F170" s="14"/>
      <c r="G170" s="14"/>
      <c r="H170" s="14"/>
      <c r="I170" s="14"/>
      <c r="J170" s="236">
        <f t="shared" ref="J170:J175" si="27">J171</f>
        <v>200</v>
      </c>
      <c r="K170" s="236">
        <f t="shared" ref="K170:L173" si="28">K171</f>
        <v>365</v>
      </c>
      <c r="L170" s="236">
        <f t="shared" si="28"/>
        <v>365</v>
      </c>
    </row>
    <row r="171" spans="1:12" ht="23.25" customHeight="1">
      <c r="A171" s="183" t="s">
        <v>56</v>
      </c>
      <c r="B171" s="230" t="s">
        <v>121</v>
      </c>
      <c r="C171" s="217">
        <v>10</v>
      </c>
      <c r="D171" s="21" t="s">
        <v>26</v>
      </c>
      <c r="E171" s="22">
        <v>89</v>
      </c>
      <c r="F171" s="19"/>
      <c r="G171" s="19"/>
      <c r="H171" s="19"/>
      <c r="I171" s="19"/>
      <c r="J171" s="81">
        <f t="shared" si="27"/>
        <v>200</v>
      </c>
      <c r="K171" s="81">
        <f t="shared" si="28"/>
        <v>365</v>
      </c>
      <c r="L171" s="81">
        <f t="shared" si="28"/>
        <v>365</v>
      </c>
    </row>
    <row r="172" spans="1:12" ht="24">
      <c r="A172" s="183" t="s">
        <v>57</v>
      </c>
      <c r="B172" s="230" t="s">
        <v>121</v>
      </c>
      <c r="C172" s="217">
        <v>10</v>
      </c>
      <c r="D172" s="21" t="s">
        <v>26</v>
      </c>
      <c r="E172" s="22">
        <v>89</v>
      </c>
      <c r="F172" s="21">
        <v>1</v>
      </c>
      <c r="G172" s="21"/>
      <c r="H172" s="21"/>
      <c r="I172" s="21"/>
      <c r="J172" s="81">
        <f t="shared" si="27"/>
        <v>200</v>
      </c>
      <c r="K172" s="81">
        <f t="shared" si="28"/>
        <v>365</v>
      </c>
      <c r="L172" s="81">
        <f t="shared" si="28"/>
        <v>365</v>
      </c>
    </row>
    <row r="173" spans="1:12">
      <c r="A173" s="204" t="s">
        <v>43</v>
      </c>
      <c r="B173" s="230" t="s">
        <v>121</v>
      </c>
      <c r="C173" s="217">
        <v>10</v>
      </c>
      <c r="D173" s="21" t="s">
        <v>26</v>
      </c>
      <c r="E173" s="22">
        <v>89</v>
      </c>
      <c r="F173" s="21">
        <v>1</v>
      </c>
      <c r="G173" s="21" t="s">
        <v>14</v>
      </c>
      <c r="H173" s="22" t="s">
        <v>7</v>
      </c>
      <c r="I173" s="21"/>
      <c r="J173" s="81">
        <f t="shared" si="27"/>
        <v>200</v>
      </c>
      <c r="K173" s="81">
        <f t="shared" si="28"/>
        <v>365</v>
      </c>
      <c r="L173" s="81">
        <f t="shared" si="28"/>
        <v>365</v>
      </c>
    </row>
    <row r="174" spans="1:12" ht="15">
      <c r="A174" s="248" t="s">
        <v>153</v>
      </c>
      <c r="B174" s="230" t="s">
        <v>121</v>
      </c>
      <c r="C174" s="217">
        <v>10</v>
      </c>
      <c r="D174" s="21" t="s">
        <v>26</v>
      </c>
      <c r="E174" s="22">
        <v>89</v>
      </c>
      <c r="F174" s="21">
        <v>1</v>
      </c>
      <c r="G174" s="21" t="s">
        <v>14</v>
      </c>
      <c r="H174" s="22" t="s">
        <v>7</v>
      </c>
      <c r="I174" s="21" t="s">
        <v>155</v>
      </c>
      <c r="J174" s="81">
        <f t="shared" si="27"/>
        <v>200</v>
      </c>
      <c r="K174" s="81">
        <f t="shared" ref="K174:L175" si="29">K175</f>
        <v>365</v>
      </c>
      <c r="L174" s="81">
        <f t="shared" si="29"/>
        <v>365</v>
      </c>
    </row>
    <row r="175" spans="1:12">
      <c r="A175" s="249" t="s">
        <v>154</v>
      </c>
      <c r="B175" s="230" t="s">
        <v>121</v>
      </c>
      <c r="C175" s="217">
        <v>10</v>
      </c>
      <c r="D175" s="21" t="s">
        <v>26</v>
      </c>
      <c r="E175" s="22">
        <v>89</v>
      </c>
      <c r="F175" s="21">
        <v>1</v>
      </c>
      <c r="G175" s="21" t="s">
        <v>14</v>
      </c>
      <c r="H175" s="22" t="s">
        <v>7</v>
      </c>
      <c r="I175" s="21" t="s">
        <v>156</v>
      </c>
      <c r="J175" s="81">
        <f t="shared" si="27"/>
        <v>200</v>
      </c>
      <c r="K175" s="81">
        <f t="shared" si="29"/>
        <v>365</v>
      </c>
      <c r="L175" s="81">
        <f t="shared" si="29"/>
        <v>365</v>
      </c>
    </row>
    <row r="176" spans="1:12" ht="13.5" thickBot="1">
      <c r="A176" s="205" t="s">
        <v>17</v>
      </c>
      <c r="B176" s="230" t="s">
        <v>121</v>
      </c>
      <c r="C176" s="217">
        <v>10</v>
      </c>
      <c r="D176" s="21" t="s">
        <v>26</v>
      </c>
      <c r="E176" s="22">
        <v>89</v>
      </c>
      <c r="F176" s="21">
        <v>1</v>
      </c>
      <c r="G176" s="21" t="s">
        <v>14</v>
      </c>
      <c r="H176" s="22" t="s">
        <v>7</v>
      </c>
      <c r="I176" s="21" t="s">
        <v>55</v>
      </c>
      <c r="J176" s="81">
        <v>200</v>
      </c>
      <c r="K176" s="237">
        <v>365</v>
      </c>
      <c r="L176" s="237">
        <v>365</v>
      </c>
    </row>
    <row r="177" spans="1:12" ht="13.5" thickTop="1">
      <c r="A177" s="206" t="s">
        <v>112</v>
      </c>
      <c r="B177" s="230" t="s">
        <v>121</v>
      </c>
      <c r="C177" s="228" t="s">
        <v>36</v>
      </c>
      <c r="D177" s="137" t="s">
        <v>39</v>
      </c>
      <c r="E177" s="138"/>
      <c r="F177" s="138"/>
      <c r="G177" s="137"/>
      <c r="H177" s="137"/>
      <c r="I177" s="138"/>
      <c r="J177" s="504" t="str">
        <f t="shared" ref="J177:L179" si="30">J178</f>
        <v>24</v>
      </c>
      <c r="K177" s="164">
        <f t="shared" si="30"/>
        <v>24</v>
      </c>
      <c r="L177" s="164">
        <f t="shared" si="30"/>
        <v>24</v>
      </c>
    </row>
    <row r="178" spans="1:12" ht="28.5">
      <c r="A178" s="245" t="s">
        <v>148</v>
      </c>
      <c r="B178" s="230" t="s">
        <v>121</v>
      </c>
      <c r="C178" s="228" t="s">
        <v>36</v>
      </c>
      <c r="D178" s="137" t="s">
        <v>39</v>
      </c>
      <c r="E178" s="138">
        <v>89</v>
      </c>
      <c r="F178" s="138"/>
      <c r="G178" s="137"/>
      <c r="H178" s="137"/>
      <c r="I178" s="138"/>
      <c r="J178" s="464" t="str">
        <f t="shared" si="30"/>
        <v>24</v>
      </c>
      <c r="K178" s="464">
        <f t="shared" si="30"/>
        <v>24</v>
      </c>
      <c r="L178" s="464">
        <f t="shared" si="30"/>
        <v>24</v>
      </c>
    </row>
    <row r="179" spans="1:12" ht="45">
      <c r="A179" s="246" t="s">
        <v>149</v>
      </c>
      <c r="B179" s="230" t="s">
        <v>121</v>
      </c>
      <c r="C179" s="228" t="s">
        <v>36</v>
      </c>
      <c r="D179" s="137" t="s">
        <v>39</v>
      </c>
      <c r="E179" s="138">
        <v>89</v>
      </c>
      <c r="F179" s="138">
        <v>1</v>
      </c>
      <c r="G179" s="137" t="s">
        <v>14</v>
      </c>
      <c r="H179" s="137"/>
      <c r="I179" s="138"/>
      <c r="J179" s="152" t="str">
        <f t="shared" si="30"/>
        <v>24</v>
      </c>
      <c r="K179" s="152">
        <f t="shared" si="30"/>
        <v>24</v>
      </c>
      <c r="L179" s="152">
        <f t="shared" si="30"/>
        <v>24</v>
      </c>
    </row>
    <row r="180" spans="1:12" ht="72">
      <c r="A180" s="206" t="s">
        <v>113</v>
      </c>
      <c r="B180" s="230" t="s">
        <v>121</v>
      </c>
      <c r="C180" s="228" t="s">
        <v>36</v>
      </c>
      <c r="D180" s="137" t="s">
        <v>39</v>
      </c>
      <c r="E180" s="138">
        <v>89</v>
      </c>
      <c r="F180" s="138">
        <v>1</v>
      </c>
      <c r="G180" s="137" t="s">
        <v>14</v>
      </c>
      <c r="H180" s="137" t="s">
        <v>114</v>
      </c>
      <c r="I180" s="138"/>
      <c r="J180" s="152" t="str">
        <f>J183</f>
        <v>24</v>
      </c>
      <c r="K180" s="152">
        <f>K183</f>
        <v>24</v>
      </c>
      <c r="L180" s="152">
        <f>L183</f>
        <v>24</v>
      </c>
    </row>
    <row r="181" spans="1:12">
      <c r="A181" s="244" t="s">
        <v>146</v>
      </c>
      <c r="B181" s="230" t="s">
        <v>121</v>
      </c>
      <c r="C181" s="228" t="s">
        <v>36</v>
      </c>
      <c r="D181" s="137" t="s">
        <v>39</v>
      </c>
      <c r="E181" s="138">
        <v>89</v>
      </c>
      <c r="F181" s="138">
        <v>1</v>
      </c>
      <c r="G181" s="137" t="s">
        <v>14</v>
      </c>
      <c r="H181" s="137" t="s">
        <v>114</v>
      </c>
      <c r="I181" s="138">
        <v>200</v>
      </c>
      <c r="J181" s="152" t="str">
        <f t="shared" ref="J181:L182" si="31">J182</f>
        <v>24</v>
      </c>
      <c r="K181" s="152">
        <f t="shared" si="31"/>
        <v>24</v>
      </c>
      <c r="L181" s="152">
        <f t="shared" si="31"/>
        <v>24</v>
      </c>
    </row>
    <row r="182" spans="1:12" ht="24">
      <c r="A182" s="244" t="s">
        <v>147</v>
      </c>
      <c r="B182" s="230" t="s">
        <v>121</v>
      </c>
      <c r="C182" s="228" t="s">
        <v>36</v>
      </c>
      <c r="D182" s="137" t="s">
        <v>39</v>
      </c>
      <c r="E182" s="138">
        <v>89</v>
      </c>
      <c r="F182" s="138">
        <v>1</v>
      </c>
      <c r="G182" s="137" t="s">
        <v>14</v>
      </c>
      <c r="H182" s="137" t="s">
        <v>114</v>
      </c>
      <c r="I182" s="138">
        <v>240</v>
      </c>
      <c r="J182" s="152" t="str">
        <f t="shared" si="31"/>
        <v>24</v>
      </c>
      <c r="K182" s="152">
        <f t="shared" si="31"/>
        <v>24</v>
      </c>
      <c r="L182" s="152">
        <f t="shared" si="31"/>
        <v>24</v>
      </c>
    </row>
    <row r="183" spans="1:12">
      <c r="A183" s="183" t="s">
        <v>126</v>
      </c>
      <c r="B183" s="230" t="s">
        <v>121</v>
      </c>
      <c r="C183" s="228" t="s">
        <v>36</v>
      </c>
      <c r="D183" s="137" t="s">
        <v>39</v>
      </c>
      <c r="E183" s="138">
        <v>89</v>
      </c>
      <c r="F183" s="138">
        <v>1</v>
      </c>
      <c r="G183" s="137" t="s">
        <v>14</v>
      </c>
      <c r="H183" s="137" t="s">
        <v>114</v>
      </c>
      <c r="I183" s="138">
        <v>244</v>
      </c>
      <c r="J183" s="326" t="s">
        <v>132</v>
      </c>
      <c r="K183" s="332">
        <v>24</v>
      </c>
      <c r="L183" s="332">
        <v>24</v>
      </c>
    </row>
    <row r="184" spans="1:12" s="411" customFormat="1" ht="33.75" customHeight="1">
      <c r="A184" s="507" t="s">
        <v>337</v>
      </c>
      <c r="B184" s="500" t="s">
        <v>121</v>
      </c>
      <c r="C184" s="137" t="s">
        <v>106</v>
      </c>
      <c r="D184" s="137"/>
      <c r="E184" s="138"/>
      <c r="F184" s="138"/>
      <c r="G184" s="137"/>
      <c r="H184" s="137"/>
      <c r="I184" s="138"/>
      <c r="J184" s="505">
        <f t="shared" ref="J184:J189" si="32">J185</f>
        <v>6.4</v>
      </c>
      <c r="K184" s="506"/>
      <c r="L184" s="506"/>
    </row>
    <row r="185" spans="1:12" ht="165">
      <c r="A185" s="508" t="s">
        <v>338</v>
      </c>
      <c r="B185" s="500" t="s">
        <v>121</v>
      </c>
      <c r="C185" s="137" t="s">
        <v>106</v>
      </c>
      <c r="D185" s="137" t="s">
        <v>26</v>
      </c>
      <c r="E185" s="138"/>
      <c r="F185" s="138"/>
      <c r="G185" s="137"/>
      <c r="H185" s="137"/>
      <c r="I185" s="138"/>
      <c r="J185" s="57">
        <f t="shared" si="32"/>
        <v>6.4</v>
      </c>
      <c r="K185" s="57"/>
      <c r="L185" s="57"/>
    </row>
    <row r="186" spans="1:12" ht="28.5">
      <c r="A186" s="509" t="s">
        <v>148</v>
      </c>
      <c r="B186" s="500" t="s">
        <v>121</v>
      </c>
      <c r="C186" s="137" t="s">
        <v>106</v>
      </c>
      <c r="D186" s="137" t="s">
        <v>26</v>
      </c>
      <c r="E186" s="138">
        <v>89</v>
      </c>
      <c r="F186" s="138"/>
      <c r="G186" s="137"/>
      <c r="H186" s="137"/>
      <c r="I186" s="138"/>
      <c r="J186" s="57">
        <f t="shared" si="32"/>
        <v>6.4</v>
      </c>
      <c r="K186" s="57"/>
      <c r="L186" s="57"/>
    </row>
    <row r="187" spans="1:12" ht="45">
      <c r="A187" s="510" t="s">
        <v>149</v>
      </c>
      <c r="B187" s="500" t="s">
        <v>121</v>
      </c>
      <c r="C187" s="137" t="s">
        <v>106</v>
      </c>
      <c r="D187" s="137" t="s">
        <v>26</v>
      </c>
      <c r="E187" s="138">
        <v>89</v>
      </c>
      <c r="F187" s="138">
        <v>1</v>
      </c>
      <c r="G187" s="137" t="s">
        <v>14</v>
      </c>
      <c r="H187" s="137"/>
      <c r="I187" s="138"/>
      <c r="J187" s="57">
        <f t="shared" si="32"/>
        <v>6.4</v>
      </c>
      <c r="K187" s="57"/>
      <c r="L187" s="57"/>
    </row>
    <row r="188" spans="1:12" ht="15">
      <c r="A188" s="511" t="s">
        <v>339</v>
      </c>
      <c r="B188" s="500" t="s">
        <v>121</v>
      </c>
      <c r="C188" s="137" t="s">
        <v>106</v>
      </c>
      <c r="D188" s="137" t="s">
        <v>26</v>
      </c>
      <c r="E188" s="138">
        <v>89</v>
      </c>
      <c r="F188" s="138">
        <v>1</v>
      </c>
      <c r="G188" s="137" t="s">
        <v>14</v>
      </c>
      <c r="H188" s="137" t="s">
        <v>335</v>
      </c>
      <c r="I188" s="138"/>
      <c r="J188" s="57">
        <f t="shared" si="32"/>
        <v>6.4</v>
      </c>
      <c r="K188" s="57"/>
      <c r="L188" s="57"/>
    </row>
    <row r="189" spans="1:12" ht="15">
      <c r="A189" s="512" t="s">
        <v>340</v>
      </c>
      <c r="B189" s="500" t="s">
        <v>121</v>
      </c>
      <c r="C189" s="137" t="s">
        <v>106</v>
      </c>
      <c r="D189" s="137" t="s">
        <v>26</v>
      </c>
      <c r="E189" s="138">
        <v>89</v>
      </c>
      <c r="F189" s="138">
        <v>1</v>
      </c>
      <c r="G189" s="137" t="s">
        <v>14</v>
      </c>
      <c r="H189" s="137" t="s">
        <v>335</v>
      </c>
      <c r="I189" s="138">
        <v>700</v>
      </c>
      <c r="J189" s="57">
        <f t="shared" si="32"/>
        <v>6.4</v>
      </c>
      <c r="K189" s="57"/>
      <c r="L189" s="57"/>
    </row>
    <row r="190" spans="1:12" ht="15">
      <c r="A190" s="513" t="s">
        <v>341</v>
      </c>
      <c r="B190" s="500" t="s">
        <v>121</v>
      </c>
      <c r="C190" s="137" t="s">
        <v>106</v>
      </c>
      <c r="D190" s="137" t="s">
        <v>26</v>
      </c>
      <c r="E190" s="138">
        <v>89</v>
      </c>
      <c r="F190" s="138">
        <v>1</v>
      </c>
      <c r="G190" s="137" t="s">
        <v>14</v>
      </c>
      <c r="H190" s="137" t="s">
        <v>335</v>
      </c>
      <c r="I190" s="138">
        <v>730</v>
      </c>
      <c r="J190" s="57">
        <v>6.4</v>
      </c>
      <c r="K190" s="57"/>
      <c r="L190" s="57"/>
    </row>
  </sheetData>
  <autoFilter ref="B8:L190"/>
  <mergeCells count="10">
    <mergeCell ref="C2:L2"/>
    <mergeCell ref="C1:L1"/>
    <mergeCell ref="C6:C7"/>
    <mergeCell ref="D6:D7"/>
    <mergeCell ref="C3:J3"/>
    <mergeCell ref="A4:J4"/>
    <mergeCell ref="E6:H7"/>
    <mergeCell ref="I6:I7"/>
    <mergeCell ref="A6:A7"/>
    <mergeCell ref="B6:B7"/>
  </mergeCells>
  <phoneticPr fontId="2" type="noConversion"/>
  <conditionalFormatting sqref="A130:A133 I130:I133 A143:A144 H157 C148:I149 C152:I153 C156:H156 C168:I168 C143:I145 I136:I137 F137:I137 C138:I141 I156:I165 C160:H165 C185:I189">
    <cfRule type="expression" dxfId="244" priority="264" stopIfTrue="1">
      <formula>$G130=""</formula>
    </cfRule>
    <cfRule type="expression" dxfId="243" priority="265" stopIfTrue="1">
      <formula>#REF!&lt;&gt;""</formula>
    </cfRule>
    <cfRule type="expression" dxfId="242" priority="266" stopIfTrue="1">
      <formula>AND($H130="",$G130&lt;&gt;"")</formula>
    </cfRule>
  </conditionalFormatting>
  <conditionalFormatting sqref="A110">
    <cfRule type="expression" dxfId="241" priority="279" stopIfTrue="1">
      <formula>$E110=""</formula>
    </cfRule>
    <cfRule type="expression" dxfId="240" priority="280" stopIfTrue="1">
      <formula>$H110&lt;&gt;""</formula>
    </cfRule>
    <cfRule type="expression" dxfId="239" priority="281" stopIfTrue="1">
      <formula>AND($F110="",$E110&lt;&gt;"")</formula>
    </cfRule>
  </conditionalFormatting>
  <conditionalFormatting sqref="A126 C124:I126 A130:A133 C129:I133 C136:I136">
    <cfRule type="expression" dxfId="238" priority="96" stopIfTrue="1">
      <formula>$G124=""</formula>
    </cfRule>
    <cfRule type="expression" dxfId="237" priority="97" stopIfTrue="1">
      <formula>#REF!&lt;&gt;""</formula>
    </cfRule>
    <cfRule type="expression" dxfId="236" priority="98" stopIfTrue="1">
      <formula>AND($H124="",$G124&lt;&gt;"")</formula>
    </cfRule>
  </conditionalFormatting>
  <conditionalFormatting sqref="A130:A133 C130:I133 C136:I136">
    <cfRule type="expression" dxfId="235" priority="93" stopIfTrue="1">
      <formula>$G130=""</formula>
    </cfRule>
    <cfRule type="expression" dxfId="234" priority="94" stopIfTrue="1">
      <formula>#REF!&lt;&gt;""</formula>
    </cfRule>
    <cfRule type="expression" dxfId="233" priority="95" stopIfTrue="1">
      <formula>AND($H130="",$G130&lt;&gt;"")</formula>
    </cfRule>
  </conditionalFormatting>
  <conditionalFormatting sqref="C161:I165 C168:I168">
    <cfRule type="expression" dxfId="232" priority="90" stopIfTrue="1">
      <formula>$G161=""</formula>
    </cfRule>
    <cfRule type="expression" dxfId="231" priority="91" stopIfTrue="1">
      <formula>#REF!&lt;&gt;""</formula>
    </cfRule>
    <cfRule type="expression" dxfId="230" priority="92" stopIfTrue="1">
      <formula>AND($H161="",$G161&lt;&gt;"")</formula>
    </cfRule>
  </conditionalFormatting>
  <conditionalFormatting sqref="A177 C177:I177 C183:I184 C179:I180 H178:I178 A180">
    <cfRule type="expression" dxfId="229" priority="87" stopIfTrue="1">
      <formula>$G177=""</formula>
    </cfRule>
    <cfRule type="expression" dxfId="228" priority="88" stopIfTrue="1">
      <formula>#REF!&lt;&gt;""</formula>
    </cfRule>
    <cfRule type="expression" dxfId="227" priority="89" stopIfTrue="1">
      <formula>AND($H177="",$G177&lt;&gt;"")</formula>
    </cfRule>
  </conditionalFormatting>
  <conditionalFormatting sqref="A163:A164">
    <cfRule type="expression" dxfId="226" priority="84" stopIfTrue="1">
      <formula>$G163=""</formula>
    </cfRule>
    <cfRule type="expression" dxfId="225" priority="85" stopIfTrue="1">
      <formula>#REF!&lt;&gt;""</formula>
    </cfRule>
    <cfRule type="expression" dxfId="224" priority="86" stopIfTrue="1">
      <formula>AND($H163="",$G163&lt;&gt;"")</formula>
    </cfRule>
  </conditionalFormatting>
  <conditionalFormatting sqref="C157:G157">
    <cfRule type="expression" dxfId="223" priority="81" stopIfTrue="1">
      <formula>$G157=""</formula>
    </cfRule>
    <cfRule type="expression" dxfId="222" priority="82" stopIfTrue="1">
      <formula>#REF!&lt;&gt;""</formula>
    </cfRule>
    <cfRule type="expression" dxfId="221" priority="83" stopIfTrue="1">
      <formula>AND($H157="",$G157&lt;&gt;"")</formula>
    </cfRule>
  </conditionalFormatting>
  <conditionalFormatting sqref="C127:I128">
    <cfRule type="expression" dxfId="220" priority="78" stopIfTrue="1">
      <formula>$G127=""</formula>
    </cfRule>
    <cfRule type="expression" dxfId="219" priority="79" stopIfTrue="1">
      <formula>#REF!&lt;&gt;""</formula>
    </cfRule>
    <cfRule type="expression" dxfId="218" priority="80" stopIfTrue="1">
      <formula>AND($H127="",$G127&lt;&gt;"")</formula>
    </cfRule>
  </conditionalFormatting>
  <conditionalFormatting sqref="I134:I135">
    <cfRule type="expression" dxfId="217" priority="75" stopIfTrue="1">
      <formula>$G134=""</formula>
    </cfRule>
    <cfRule type="expression" dxfId="216" priority="76" stopIfTrue="1">
      <formula>#REF!&lt;&gt;""</formula>
    </cfRule>
    <cfRule type="expression" dxfId="215" priority="77" stopIfTrue="1">
      <formula>AND($H134="",$G134&lt;&gt;"")</formula>
    </cfRule>
  </conditionalFormatting>
  <conditionalFormatting sqref="C134:I135">
    <cfRule type="expression" dxfId="214" priority="72" stopIfTrue="1">
      <formula>$G134=""</formula>
    </cfRule>
    <cfRule type="expression" dxfId="213" priority="73" stopIfTrue="1">
      <formula>#REF!&lt;&gt;""</formula>
    </cfRule>
    <cfRule type="expression" dxfId="212" priority="74" stopIfTrue="1">
      <formula>AND($H134="",$G134&lt;&gt;"")</formula>
    </cfRule>
  </conditionalFormatting>
  <conditionalFormatting sqref="C134:I135">
    <cfRule type="expression" dxfId="211" priority="69" stopIfTrue="1">
      <formula>$G134=""</formula>
    </cfRule>
    <cfRule type="expression" dxfId="210" priority="70" stopIfTrue="1">
      <formula>#REF!&lt;&gt;""</formula>
    </cfRule>
    <cfRule type="expression" dxfId="209" priority="71" stopIfTrue="1">
      <formula>AND($H134="",$G134&lt;&gt;"")</formula>
    </cfRule>
  </conditionalFormatting>
  <conditionalFormatting sqref="C146:I147">
    <cfRule type="expression" dxfId="208" priority="66" stopIfTrue="1">
      <formula>$G146=""</formula>
    </cfRule>
    <cfRule type="expression" dxfId="207" priority="67" stopIfTrue="1">
      <formula>#REF!&lt;&gt;""</formula>
    </cfRule>
    <cfRule type="expression" dxfId="206" priority="68" stopIfTrue="1">
      <formula>AND($H146="",$G146&lt;&gt;"")</formula>
    </cfRule>
  </conditionalFormatting>
  <conditionalFormatting sqref="C150:I151">
    <cfRule type="expression" dxfId="205" priority="63" stopIfTrue="1">
      <formula>$G150=""</formula>
    </cfRule>
    <cfRule type="expression" dxfId="204" priority="64" stopIfTrue="1">
      <formula>#REF!&lt;&gt;""</formula>
    </cfRule>
    <cfRule type="expression" dxfId="203" priority="65" stopIfTrue="1">
      <formula>AND($H150="",$G150&lt;&gt;"")</formula>
    </cfRule>
  </conditionalFormatting>
  <conditionalFormatting sqref="C154:I155">
    <cfRule type="expression" dxfId="202" priority="60" stopIfTrue="1">
      <formula>$G154=""</formula>
    </cfRule>
    <cfRule type="expression" dxfId="201" priority="61" stopIfTrue="1">
      <formula>#REF!&lt;&gt;""</formula>
    </cfRule>
    <cfRule type="expression" dxfId="200" priority="62" stopIfTrue="1">
      <formula>AND($H154="",$G154&lt;&gt;"")</formula>
    </cfRule>
  </conditionalFormatting>
  <conditionalFormatting sqref="C159:G159">
    <cfRule type="expression" dxfId="199" priority="48" stopIfTrue="1">
      <formula>$G159=""</formula>
    </cfRule>
    <cfRule type="expression" dxfId="198" priority="49" stopIfTrue="1">
      <formula>#REF!&lt;&gt;""</formula>
    </cfRule>
    <cfRule type="expression" dxfId="197" priority="50" stopIfTrue="1">
      <formula>AND($H159="",$G159&lt;&gt;"")</formula>
    </cfRule>
  </conditionalFormatting>
  <conditionalFormatting sqref="C166:I167">
    <cfRule type="expression" dxfId="196" priority="42" stopIfTrue="1">
      <formula>$G166=""</formula>
    </cfRule>
    <cfRule type="expression" dxfId="195" priority="43" stopIfTrue="1">
      <formula>#REF!&lt;&gt;""</formula>
    </cfRule>
    <cfRule type="expression" dxfId="194" priority="44" stopIfTrue="1">
      <formula>AND($H166="",$G166&lt;&gt;"")</formula>
    </cfRule>
  </conditionalFormatting>
  <conditionalFormatting sqref="H158">
    <cfRule type="expression" dxfId="193" priority="57" stopIfTrue="1">
      <formula>$G158=""</formula>
    </cfRule>
    <cfRule type="expression" dxfId="192" priority="58" stopIfTrue="1">
      <formula>#REF!&lt;&gt;""</formula>
    </cfRule>
    <cfRule type="expression" dxfId="191" priority="59" stopIfTrue="1">
      <formula>AND($H158="",$G158&lt;&gt;"")</formula>
    </cfRule>
  </conditionalFormatting>
  <conditionalFormatting sqref="C158:G158">
    <cfRule type="expression" dxfId="190" priority="54" stopIfTrue="1">
      <formula>$G158=""</formula>
    </cfRule>
    <cfRule type="expression" dxfId="189" priority="55" stopIfTrue="1">
      <formula>#REF!&lt;&gt;""</formula>
    </cfRule>
    <cfRule type="expression" dxfId="188" priority="56" stopIfTrue="1">
      <formula>AND($H158="",$G158&lt;&gt;"")</formula>
    </cfRule>
  </conditionalFormatting>
  <conditionalFormatting sqref="H159">
    <cfRule type="expression" dxfId="187" priority="51" stopIfTrue="1">
      <formula>$G159=""</formula>
    </cfRule>
    <cfRule type="expression" dxfId="186" priority="52" stopIfTrue="1">
      <formula>#REF!&lt;&gt;""</formula>
    </cfRule>
    <cfRule type="expression" dxfId="185" priority="53" stopIfTrue="1">
      <formula>AND($H159="",$G159&lt;&gt;"")</formula>
    </cfRule>
  </conditionalFormatting>
  <conditionalFormatting sqref="C166:I167">
    <cfRule type="expression" dxfId="184" priority="45" stopIfTrue="1">
      <formula>$G166=""</formula>
    </cfRule>
    <cfRule type="expression" dxfId="183" priority="46" stopIfTrue="1">
      <formula>#REF!&lt;&gt;""</formula>
    </cfRule>
    <cfRule type="expression" dxfId="182" priority="47" stopIfTrue="1">
      <formula>AND($H166="",$G166&lt;&gt;"")</formula>
    </cfRule>
  </conditionalFormatting>
  <conditionalFormatting sqref="C181:I182">
    <cfRule type="expression" dxfId="181" priority="39" stopIfTrue="1">
      <formula>$G181=""</formula>
    </cfRule>
    <cfRule type="expression" dxfId="180" priority="40" stopIfTrue="1">
      <formula>#REF!&lt;&gt;""</formula>
    </cfRule>
    <cfRule type="expression" dxfId="179" priority="41" stopIfTrue="1">
      <formula>AND($H181="",$G181&lt;&gt;"")</formula>
    </cfRule>
  </conditionalFormatting>
  <conditionalFormatting sqref="C178:G178">
    <cfRule type="expression" dxfId="178" priority="36" stopIfTrue="1">
      <formula>$G178=""</formula>
    </cfRule>
    <cfRule type="expression" dxfId="177" priority="37" stopIfTrue="1">
      <formula>#REF!&lt;&gt;""</formula>
    </cfRule>
    <cfRule type="expression" dxfId="176" priority="38" stopIfTrue="1">
      <formula>AND($H178="",$G178&lt;&gt;"")</formula>
    </cfRule>
  </conditionalFormatting>
  <conditionalFormatting sqref="C137:E137">
    <cfRule type="expression" dxfId="175" priority="33" stopIfTrue="1">
      <formula>$G137=""</formula>
    </cfRule>
    <cfRule type="expression" dxfId="174" priority="34" stopIfTrue="1">
      <formula>#REF!&lt;&gt;""</formula>
    </cfRule>
    <cfRule type="expression" dxfId="173" priority="35" stopIfTrue="1">
      <formula>AND($H137="",$G137&lt;&gt;"")</formula>
    </cfRule>
  </conditionalFormatting>
  <conditionalFormatting sqref="C137:E137">
    <cfRule type="expression" dxfId="172" priority="30" stopIfTrue="1">
      <formula>$G137=""</formula>
    </cfRule>
    <cfRule type="expression" dxfId="171" priority="31" stopIfTrue="1">
      <formula>#REF!&lt;&gt;""</formula>
    </cfRule>
    <cfRule type="expression" dxfId="170" priority="32" stopIfTrue="1">
      <formula>AND($H137="",$G137&lt;&gt;"")</formula>
    </cfRule>
  </conditionalFormatting>
  <conditionalFormatting sqref="I142">
    <cfRule type="expression" dxfId="169" priority="21" stopIfTrue="1">
      <formula>$G142=""</formula>
    </cfRule>
    <cfRule type="expression" dxfId="168" priority="22" stopIfTrue="1">
      <formula>#REF!&lt;&gt;""</formula>
    </cfRule>
    <cfRule type="expression" dxfId="167" priority="23" stopIfTrue="1">
      <formula>AND($H142="",$G142&lt;&gt;"")</formula>
    </cfRule>
  </conditionalFormatting>
  <conditionalFormatting sqref="F142:I142">
    <cfRule type="expression" dxfId="166" priority="18" stopIfTrue="1">
      <formula>$G142=""</formula>
    </cfRule>
    <cfRule type="expression" dxfId="165" priority="19" stopIfTrue="1">
      <formula>#REF!&lt;&gt;""</formula>
    </cfRule>
    <cfRule type="expression" dxfId="164" priority="20" stopIfTrue="1">
      <formula>AND($H142="",$G142&lt;&gt;"")</formula>
    </cfRule>
  </conditionalFormatting>
  <conditionalFormatting sqref="F142:I142">
    <cfRule type="expression" dxfId="163" priority="15" stopIfTrue="1">
      <formula>$G142=""</formula>
    </cfRule>
    <cfRule type="expression" dxfId="162" priority="16" stopIfTrue="1">
      <formula>#REF!&lt;&gt;""</formula>
    </cfRule>
    <cfRule type="expression" dxfId="161" priority="17" stopIfTrue="1">
      <formula>AND($H142="",$G142&lt;&gt;"")</formula>
    </cfRule>
  </conditionalFormatting>
  <conditionalFormatting sqref="C142:E142">
    <cfRule type="expression" dxfId="160" priority="12" stopIfTrue="1">
      <formula>$G142=""</formula>
    </cfRule>
    <cfRule type="expression" dxfId="159" priority="13" stopIfTrue="1">
      <formula>#REF!&lt;&gt;""</formula>
    </cfRule>
    <cfRule type="expression" dxfId="158" priority="14" stopIfTrue="1">
      <formula>AND($H142="",$G142&lt;&gt;"")</formula>
    </cfRule>
  </conditionalFormatting>
  <conditionalFormatting sqref="C142:E142">
    <cfRule type="expression" dxfId="157" priority="9" stopIfTrue="1">
      <formula>$G142=""</formula>
    </cfRule>
    <cfRule type="expression" dxfId="156" priority="10" stopIfTrue="1">
      <formula>#REF!&lt;&gt;""</formula>
    </cfRule>
    <cfRule type="expression" dxfId="155" priority="11" stopIfTrue="1">
      <formula>AND($H142="",$G142&lt;&gt;"")</formula>
    </cfRule>
  </conditionalFormatting>
  <conditionalFormatting sqref="A137">
    <cfRule type="expression" dxfId="154" priority="328">
      <formula>COUNTIFS($B$7:$B$691,$B137,$C$7:$C$691,$C137,$D$7:$D$691,$D137,$E$7:$E$691,$E137,$F$7:$F$691,$F137,$G$7:$G$691,$G137,$H$7:$H$691,$H137,$I$7:$I$691,$I137)&gt;1</formula>
    </cfRule>
  </conditionalFormatting>
  <conditionalFormatting sqref="C190:I190">
    <cfRule type="expression" dxfId="153" priority="1" stopIfTrue="1">
      <formula>$G190=""</formula>
    </cfRule>
    <cfRule type="expression" dxfId="152" priority="2" stopIfTrue="1">
      <formula>#REF!&lt;&gt;""</formula>
    </cfRule>
    <cfRule type="expression" dxfId="151" priority="3" stopIfTrue="1">
      <formula>AND($H190="",$G190&lt;&gt;"")</formula>
    </cfRule>
  </conditionalFormatting>
  <pageMargins left="0.39370078740157483" right="0.15748031496062992" top="0.27559055118110237" bottom="0.43307086614173229" header="0.15748031496062992" footer="3.937007874015748E-2"/>
  <pageSetup paperSize="9" scale="62" fitToHeight="0" orientation="portrait" r:id="rId1"/>
  <headerFooter alignWithMargins="0">
    <oddHeader>&amp;R&amp;P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B1:Z267"/>
  <sheetViews>
    <sheetView view="pageBreakPreview" workbookViewId="0">
      <selection activeCell="D5" sqref="D5:M5"/>
    </sheetView>
  </sheetViews>
  <sheetFormatPr defaultRowHeight="12.75"/>
  <cols>
    <col min="1" max="1" width="0.140625" style="254" customWidth="1"/>
    <col min="2" max="2" width="55.5703125" style="254" customWidth="1"/>
    <col min="3" max="3" width="4" style="254" customWidth="1"/>
    <col min="4" max="4" width="3.7109375" style="254" customWidth="1"/>
    <col min="5" max="5" width="4.28515625" style="254" customWidth="1"/>
    <col min="6" max="6" width="9.140625" style="254" customWidth="1"/>
    <col min="7" max="7" width="6.7109375" style="254" customWidth="1"/>
    <col min="8" max="8" width="3.85546875" style="254" customWidth="1"/>
    <col min="9" max="9" width="6.42578125" style="254" customWidth="1"/>
    <col min="10" max="10" width="4.85546875" style="254" customWidth="1"/>
    <col min="11" max="11" width="13" style="254" customWidth="1"/>
    <col min="12" max="12" width="12" style="254" customWidth="1"/>
    <col min="13" max="13" width="11.85546875" style="254" customWidth="1"/>
    <col min="14" max="14" width="11" style="254" bestFit="1" customWidth="1"/>
    <col min="15" max="16384" width="9.140625" style="254"/>
  </cols>
  <sheetData>
    <row r="1" spans="2:26" ht="10.5" customHeight="1">
      <c r="F1" s="255"/>
      <c r="G1" s="255"/>
      <c r="H1" s="255"/>
      <c r="I1" s="255"/>
      <c r="J1" s="553"/>
      <c r="K1" s="553"/>
      <c r="M1" s="280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spans="2:26" ht="15.75" customHeight="1">
      <c r="B2" s="168"/>
      <c r="C2" s="554"/>
      <c r="D2" s="551"/>
      <c r="E2" s="551"/>
      <c r="F2" s="551"/>
      <c r="G2" s="551"/>
      <c r="H2" s="551"/>
      <c r="I2" s="549" t="s">
        <v>63</v>
      </c>
      <c r="J2" s="550"/>
      <c r="K2" s="550"/>
      <c r="L2" s="551"/>
      <c r="M2" s="552"/>
      <c r="N2" s="285"/>
      <c r="O2" s="285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spans="2:26" ht="16.5" customHeight="1">
      <c r="B3" s="549" t="s">
        <v>80</v>
      </c>
      <c r="C3" s="550"/>
      <c r="D3" s="550"/>
      <c r="E3" s="550"/>
      <c r="F3" s="550"/>
      <c r="G3" s="550"/>
      <c r="H3" s="550"/>
      <c r="I3" s="550"/>
      <c r="J3" s="550"/>
      <c r="K3" s="550"/>
      <c r="L3" s="551"/>
      <c r="M3" s="55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2:26" ht="17.25" customHeight="1">
      <c r="B4" s="549" t="s">
        <v>115</v>
      </c>
      <c r="C4" s="550"/>
      <c r="D4" s="550"/>
      <c r="E4" s="550"/>
      <c r="F4" s="550"/>
      <c r="G4" s="550"/>
      <c r="H4" s="550"/>
      <c r="I4" s="550"/>
      <c r="J4" s="550"/>
      <c r="K4" s="550"/>
      <c r="L4" s="551"/>
      <c r="M4" s="552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2:26" ht="16.5" customHeight="1">
      <c r="B5" s="168"/>
      <c r="C5" s="168"/>
      <c r="D5" s="549" t="s">
        <v>353</v>
      </c>
      <c r="E5" s="549"/>
      <c r="F5" s="549"/>
      <c r="G5" s="549"/>
      <c r="H5" s="549"/>
      <c r="I5" s="549"/>
      <c r="J5" s="549"/>
      <c r="K5" s="549"/>
      <c r="L5" s="551"/>
      <c r="M5" s="552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</row>
    <row r="6" spans="2:26" ht="1.5" customHeight="1">
      <c r="B6" s="168"/>
      <c r="C6" s="168"/>
      <c r="D6" s="256"/>
      <c r="E6" s="256"/>
      <c r="F6" s="555"/>
      <c r="G6" s="555"/>
      <c r="H6" s="551"/>
      <c r="I6" s="551"/>
      <c r="J6" s="551"/>
      <c r="K6" s="551"/>
      <c r="M6" s="280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</row>
    <row r="7" spans="2:26" ht="9" customHeight="1">
      <c r="B7" s="257"/>
      <c r="C7" s="258"/>
      <c r="D7" s="258"/>
      <c r="E7" s="258"/>
      <c r="F7" s="258"/>
      <c r="G7" s="258"/>
      <c r="H7" s="258"/>
      <c r="I7" s="258"/>
      <c r="J7" s="258"/>
      <c r="K7" s="258"/>
      <c r="M7" s="28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</row>
    <row r="8" spans="2:26" ht="91.5" customHeight="1">
      <c r="B8" s="560" t="s">
        <v>171</v>
      </c>
      <c r="C8" s="560"/>
      <c r="D8" s="560"/>
      <c r="E8" s="560"/>
      <c r="F8" s="560"/>
      <c r="G8" s="560"/>
      <c r="H8" s="560"/>
      <c r="I8" s="560"/>
      <c r="J8" s="560"/>
      <c r="K8" s="560"/>
      <c r="L8" s="551"/>
      <c r="M8" s="552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2:26" ht="14.25" hidden="1" customHeight="1">
      <c r="B9" s="259"/>
      <c r="C9" s="259"/>
      <c r="D9" s="259"/>
      <c r="E9" s="259"/>
      <c r="F9" s="259"/>
      <c r="G9" s="259"/>
      <c r="H9" s="259"/>
      <c r="I9" s="259"/>
      <c r="J9" s="259"/>
      <c r="K9" s="259"/>
      <c r="M9" s="280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</row>
    <row r="10" spans="2:26" ht="14.25" customHeight="1">
      <c r="B10" s="259"/>
      <c r="C10" s="259"/>
      <c r="D10" s="259"/>
      <c r="E10" s="259"/>
      <c r="F10" s="259"/>
      <c r="G10" s="259"/>
      <c r="H10" s="259"/>
      <c r="I10" s="259"/>
      <c r="J10" s="259"/>
      <c r="K10" s="558" t="s">
        <v>58</v>
      </c>
      <c r="L10" s="550"/>
      <c r="M10" s="559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2:26" ht="13.5" customHeight="1">
      <c r="B11" s="556" t="s">
        <v>27</v>
      </c>
      <c r="C11" s="556" t="s">
        <v>22</v>
      </c>
      <c r="D11" s="557"/>
      <c r="E11" s="557"/>
      <c r="F11" s="557"/>
      <c r="G11" s="261" t="s">
        <v>159</v>
      </c>
      <c r="H11" s="556" t="s">
        <v>28</v>
      </c>
      <c r="I11" s="556" t="s">
        <v>6</v>
      </c>
      <c r="J11" s="556" t="s">
        <v>30</v>
      </c>
      <c r="K11" s="260">
        <v>2024</v>
      </c>
      <c r="L11" s="262">
        <v>2025</v>
      </c>
      <c r="M11" s="281">
        <v>2026</v>
      </c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spans="2:26" ht="15.75" customHeight="1">
      <c r="B12" s="556"/>
      <c r="C12" s="557"/>
      <c r="D12" s="557"/>
      <c r="E12" s="557"/>
      <c r="F12" s="557"/>
      <c r="G12" s="261"/>
      <c r="H12" s="556"/>
      <c r="I12" s="556"/>
      <c r="J12" s="556"/>
      <c r="K12" s="260"/>
      <c r="M12" s="280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2:26">
      <c r="B13" s="263">
        <v>1</v>
      </c>
      <c r="C13" s="263">
        <v>2</v>
      </c>
      <c r="D13" s="263">
        <v>3</v>
      </c>
      <c r="E13" s="263">
        <v>5</v>
      </c>
      <c r="F13" s="263">
        <v>6</v>
      </c>
      <c r="G13" s="263"/>
      <c r="H13" s="263">
        <v>7</v>
      </c>
      <c r="I13" s="263">
        <v>8</v>
      </c>
      <c r="J13" s="263">
        <v>9</v>
      </c>
      <c r="K13" s="263">
        <v>10</v>
      </c>
      <c r="L13" s="264">
        <v>11</v>
      </c>
      <c r="M13" s="282">
        <v>12</v>
      </c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2:26" ht="15.75">
      <c r="B14" s="234" t="s">
        <v>31</v>
      </c>
      <c r="C14" s="235"/>
      <c r="D14" s="235"/>
      <c r="E14" s="235"/>
      <c r="F14" s="235"/>
      <c r="G14" s="235"/>
      <c r="H14" s="235"/>
      <c r="I14" s="235"/>
      <c r="J14" s="235"/>
      <c r="K14" s="265">
        <f>K15+K43+K153</f>
        <v>5530.1</v>
      </c>
      <c r="L14" s="265">
        <f>L15+L153+L43</f>
        <v>4346.6000000000004</v>
      </c>
      <c r="M14" s="283">
        <f>M15+M153+M43</f>
        <v>4136.1000000000004</v>
      </c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2:26" ht="32.25" customHeight="1">
      <c r="B15" s="436" t="s">
        <v>165</v>
      </c>
      <c r="C15" s="437"/>
      <c r="D15" s="437"/>
      <c r="E15" s="437"/>
      <c r="F15" s="437"/>
      <c r="G15" s="437"/>
      <c r="H15" s="437"/>
      <c r="I15" s="437"/>
      <c r="J15" s="437"/>
      <c r="K15" s="438">
        <f>K16+K25+K34</f>
        <v>200.3</v>
      </c>
      <c r="L15" s="438">
        <f>L16+L25+L34</f>
        <v>200.3</v>
      </c>
      <c r="M15" s="439">
        <f>M16+M25+M34</f>
        <v>200.3</v>
      </c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spans="2:26" ht="32.25" customHeight="1">
      <c r="B16" s="266" t="s">
        <v>127</v>
      </c>
      <c r="C16" s="263">
        <v>10</v>
      </c>
      <c r="D16" s="263"/>
      <c r="E16" s="263"/>
      <c r="F16" s="263"/>
      <c r="G16" s="263"/>
      <c r="H16" s="263"/>
      <c r="I16" s="263"/>
      <c r="J16" s="263"/>
      <c r="K16" s="306">
        <f t="shared" ref="K16:M17" si="0">K17</f>
        <v>0</v>
      </c>
      <c r="L16" s="306">
        <f t="shared" si="0"/>
        <v>0</v>
      </c>
      <c r="M16" s="307">
        <f t="shared" si="0"/>
        <v>0</v>
      </c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2:26" ht="32.25" customHeight="1">
      <c r="B17" s="267" t="s">
        <v>122</v>
      </c>
      <c r="C17" s="263">
        <v>10</v>
      </c>
      <c r="D17" s="263">
        <v>0</v>
      </c>
      <c r="E17" s="263" t="s">
        <v>123</v>
      </c>
      <c r="F17" s="263"/>
      <c r="G17" s="263"/>
      <c r="H17" s="263"/>
      <c r="I17" s="263"/>
      <c r="J17" s="263"/>
      <c r="K17" s="306">
        <f t="shared" si="0"/>
        <v>0</v>
      </c>
      <c r="L17" s="306">
        <f t="shared" si="0"/>
        <v>0</v>
      </c>
      <c r="M17" s="307">
        <f t="shared" si="0"/>
        <v>0</v>
      </c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2:26" ht="36" customHeight="1">
      <c r="B18" s="266" t="s">
        <v>124</v>
      </c>
      <c r="C18" s="263">
        <v>10</v>
      </c>
      <c r="D18" s="263">
        <v>0</v>
      </c>
      <c r="E18" s="263" t="s">
        <v>123</v>
      </c>
      <c r="F18" s="263">
        <v>76370</v>
      </c>
      <c r="G18" s="263"/>
      <c r="H18" s="263"/>
      <c r="I18" s="263"/>
      <c r="J18" s="263"/>
      <c r="K18" s="306">
        <f>K23</f>
        <v>0</v>
      </c>
      <c r="L18" s="306">
        <f>L23</f>
        <v>0</v>
      </c>
      <c r="M18" s="307">
        <f>M23</f>
        <v>0</v>
      </c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2:26" ht="36" customHeight="1">
      <c r="B19" s="250" t="s">
        <v>146</v>
      </c>
      <c r="C19" s="263">
        <v>10</v>
      </c>
      <c r="D19" s="263">
        <v>0</v>
      </c>
      <c r="E19" s="263" t="s">
        <v>123</v>
      </c>
      <c r="F19" s="263">
        <v>76370</v>
      </c>
      <c r="G19" s="304" t="s">
        <v>138</v>
      </c>
      <c r="H19" s="263"/>
      <c r="I19" s="263"/>
      <c r="J19" s="263"/>
      <c r="K19" s="306">
        <f t="shared" ref="K19:M23" si="1">K20</f>
        <v>0</v>
      </c>
      <c r="L19" s="306">
        <f t="shared" si="1"/>
        <v>0</v>
      </c>
      <c r="M19" s="307">
        <f t="shared" si="1"/>
        <v>0</v>
      </c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2:26" ht="36" customHeight="1">
      <c r="B20" s="250" t="s">
        <v>147</v>
      </c>
      <c r="C20" s="263">
        <v>10</v>
      </c>
      <c r="D20" s="263">
        <v>0</v>
      </c>
      <c r="E20" s="263" t="s">
        <v>123</v>
      </c>
      <c r="F20" s="263">
        <v>76370</v>
      </c>
      <c r="G20" s="304" t="s">
        <v>139</v>
      </c>
      <c r="H20" s="263"/>
      <c r="I20" s="263"/>
      <c r="J20" s="263"/>
      <c r="K20" s="306">
        <f t="shared" si="1"/>
        <v>0</v>
      </c>
      <c r="L20" s="306">
        <f t="shared" si="1"/>
        <v>0</v>
      </c>
      <c r="M20" s="307">
        <f t="shared" si="1"/>
        <v>0</v>
      </c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2:26" ht="36" customHeight="1">
      <c r="B21" s="29" t="s">
        <v>126</v>
      </c>
      <c r="C21" s="263">
        <v>10</v>
      </c>
      <c r="D21" s="263">
        <v>0</v>
      </c>
      <c r="E21" s="263" t="s">
        <v>123</v>
      </c>
      <c r="F21" s="263">
        <v>76370</v>
      </c>
      <c r="G21" s="304" t="s">
        <v>45</v>
      </c>
      <c r="H21" s="263"/>
      <c r="I21" s="263"/>
      <c r="J21" s="263"/>
      <c r="K21" s="306">
        <f t="shared" si="1"/>
        <v>0</v>
      </c>
      <c r="L21" s="306">
        <f t="shared" si="1"/>
        <v>0</v>
      </c>
      <c r="M21" s="307">
        <f t="shared" si="1"/>
        <v>0</v>
      </c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2:26" ht="36" customHeight="1">
      <c r="B22" s="35" t="s">
        <v>21</v>
      </c>
      <c r="C22" s="263">
        <v>10</v>
      </c>
      <c r="D22" s="263">
        <v>0</v>
      </c>
      <c r="E22" s="263" t="s">
        <v>123</v>
      </c>
      <c r="F22" s="263">
        <v>76370</v>
      </c>
      <c r="G22" s="304" t="s">
        <v>45</v>
      </c>
      <c r="H22" s="263">
        <v>5</v>
      </c>
      <c r="I22" s="263"/>
      <c r="J22" s="263"/>
      <c r="K22" s="306">
        <f t="shared" si="1"/>
        <v>0</v>
      </c>
      <c r="L22" s="306">
        <f t="shared" si="1"/>
        <v>0</v>
      </c>
      <c r="M22" s="307">
        <f t="shared" si="1"/>
        <v>0</v>
      </c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2:26" ht="32.25" customHeight="1">
      <c r="B23" s="234" t="s">
        <v>12</v>
      </c>
      <c r="C23" s="305">
        <v>10</v>
      </c>
      <c r="D23" s="305">
        <v>0</v>
      </c>
      <c r="E23" s="305" t="s">
        <v>123</v>
      </c>
      <c r="F23" s="305">
        <v>76370</v>
      </c>
      <c r="G23" s="304" t="s">
        <v>45</v>
      </c>
      <c r="H23" s="305" t="s">
        <v>25</v>
      </c>
      <c r="I23" s="305" t="s">
        <v>39</v>
      </c>
      <c r="J23" s="305"/>
      <c r="K23" s="306">
        <f t="shared" si="1"/>
        <v>0</v>
      </c>
      <c r="L23" s="306">
        <f t="shared" si="1"/>
        <v>0</v>
      </c>
      <c r="M23" s="307">
        <f t="shared" si="1"/>
        <v>0</v>
      </c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2:26" ht="32.25" customHeight="1">
      <c r="B24" s="234" t="s">
        <v>128</v>
      </c>
      <c r="C24" s="305">
        <v>10</v>
      </c>
      <c r="D24" s="305">
        <v>0</v>
      </c>
      <c r="E24" s="305" t="s">
        <v>123</v>
      </c>
      <c r="F24" s="305">
        <v>76370</v>
      </c>
      <c r="G24" s="304" t="s">
        <v>45</v>
      </c>
      <c r="H24" s="305" t="s">
        <v>25</v>
      </c>
      <c r="I24" s="305" t="s">
        <v>39</v>
      </c>
      <c r="J24" s="305" t="s">
        <v>121</v>
      </c>
      <c r="K24" s="306">
        <f>'приложение 3'!J136</f>
        <v>0</v>
      </c>
      <c r="L24" s="306">
        <f>'приложение 3'!K136</f>
        <v>0</v>
      </c>
      <c r="M24" s="307">
        <f>'приложение 3'!L136</f>
        <v>0</v>
      </c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2:26" ht="32.25" customHeight="1">
      <c r="B25" s="338" t="s">
        <v>177</v>
      </c>
      <c r="C25" s="305" t="s">
        <v>172</v>
      </c>
      <c r="D25" s="305"/>
      <c r="E25" s="305"/>
      <c r="F25" s="305"/>
      <c r="G25" s="304"/>
      <c r="H25" s="305"/>
      <c r="I25" s="305"/>
      <c r="J25" s="305"/>
      <c r="K25" s="306">
        <f t="shared" ref="K25:K32" si="2">K26</f>
        <v>200.3</v>
      </c>
      <c r="L25" s="306">
        <f t="shared" ref="L25:L32" si="3">L26</f>
        <v>200.3</v>
      </c>
      <c r="M25" s="306">
        <f t="shared" ref="M25:M32" si="4">M26</f>
        <v>200.3</v>
      </c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2:26" ht="32.25" customHeight="1">
      <c r="B26" s="338" t="s">
        <v>176</v>
      </c>
      <c r="C26" s="305" t="s">
        <v>172</v>
      </c>
      <c r="D26" s="305" t="s">
        <v>173</v>
      </c>
      <c r="E26" s="305" t="s">
        <v>33</v>
      </c>
      <c r="F26" s="305"/>
      <c r="G26" s="304"/>
      <c r="H26" s="305"/>
      <c r="I26" s="305"/>
      <c r="J26" s="305"/>
      <c r="K26" s="306">
        <f t="shared" si="2"/>
        <v>200.3</v>
      </c>
      <c r="L26" s="306">
        <f t="shared" si="3"/>
        <v>200.3</v>
      </c>
      <c r="M26" s="306">
        <f t="shared" si="4"/>
        <v>200.3</v>
      </c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2:26" ht="32.25" customHeight="1">
      <c r="B27" s="338" t="s">
        <v>175</v>
      </c>
      <c r="C27" s="305" t="s">
        <v>172</v>
      </c>
      <c r="D27" s="305" t="s">
        <v>173</v>
      </c>
      <c r="E27" s="305" t="s">
        <v>33</v>
      </c>
      <c r="F27" s="305" t="s">
        <v>174</v>
      </c>
      <c r="G27" s="304"/>
      <c r="H27" s="305"/>
      <c r="I27" s="305"/>
      <c r="J27" s="305"/>
      <c r="K27" s="306">
        <f t="shared" si="2"/>
        <v>200.3</v>
      </c>
      <c r="L27" s="306">
        <f t="shared" si="3"/>
        <v>200.3</v>
      </c>
      <c r="M27" s="306">
        <f t="shared" si="4"/>
        <v>200.3</v>
      </c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2:26" ht="32.25" customHeight="1">
      <c r="B28" s="250" t="s">
        <v>146</v>
      </c>
      <c r="C28" s="305" t="s">
        <v>172</v>
      </c>
      <c r="D28" s="305" t="s">
        <v>173</v>
      </c>
      <c r="E28" s="305" t="s">
        <v>33</v>
      </c>
      <c r="F28" s="305" t="s">
        <v>174</v>
      </c>
      <c r="G28" s="304" t="s">
        <v>138</v>
      </c>
      <c r="H28" s="305"/>
      <c r="I28" s="305"/>
      <c r="J28" s="305"/>
      <c r="K28" s="306">
        <f t="shared" si="2"/>
        <v>200.3</v>
      </c>
      <c r="L28" s="306">
        <f t="shared" si="3"/>
        <v>200.3</v>
      </c>
      <c r="M28" s="306">
        <f t="shared" si="4"/>
        <v>200.3</v>
      </c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2:26" ht="32.25" customHeight="1">
      <c r="B29" s="250" t="s">
        <v>147</v>
      </c>
      <c r="C29" s="305" t="s">
        <v>172</v>
      </c>
      <c r="D29" s="305" t="s">
        <v>173</v>
      </c>
      <c r="E29" s="305" t="s">
        <v>33</v>
      </c>
      <c r="F29" s="305" t="s">
        <v>174</v>
      </c>
      <c r="G29" s="304" t="s">
        <v>139</v>
      </c>
      <c r="H29" s="305"/>
      <c r="I29" s="305"/>
      <c r="J29" s="305"/>
      <c r="K29" s="306">
        <f t="shared" si="2"/>
        <v>200.3</v>
      </c>
      <c r="L29" s="306">
        <f t="shared" si="3"/>
        <v>200.3</v>
      </c>
      <c r="M29" s="306">
        <f t="shared" si="4"/>
        <v>200.3</v>
      </c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2:26" ht="32.25" customHeight="1">
      <c r="B30" s="29" t="s">
        <v>126</v>
      </c>
      <c r="C30" s="305" t="s">
        <v>172</v>
      </c>
      <c r="D30" s="305" t="s">
        <v>173</v>
      </c>
      <c r="E30" s="305" t="s">
        <v>33</v>
      </c>
      <c r="F30" s="305" t="s">
        <v>174</v>
      </c>
      <c r="G30" s="304" t="s">
        <v>45</v>
      </c>
      <c r="H30" s="305"/>
      <c r="I30" s="305"/>
      <c r="J30" s="305"/>
      <c r="K30" s="306">
        <f t="shared" si="2"/>
        <v>200.3</v>
      </c>
      <c r="L30" s="306">
        <f t="shared" si="3"/>
        <v>200.3</v>
      </c>
      <c r="M30" s="306">
        <f t="shared" si="4"/>
        <v>200.3</v>
      </c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spans="2:26" ht="32.25" customHeight="1">
      <c r="B31" s="35" t="s">
        <v>21</v>
      </c>
      <c r="C31" s="305" t="s">
        <v>172</v>
      </c>
      <c r="D31" s="305" t="s">
        <v>173</v>
      </c>
      <c r="E31" s="305" t="s">
        <v>33</v>
      </c>
      <c r="F31" s="305" t="s">
        <v>174</v>
      </c>
      <c r="G31" s="304" t="s">
        <v>45</v>
      </c>
      <c r="H31" s="305" t="s">
        <v>25</v>
      </c>
      <c r="I31" s="305"/>
      <c r="J31" s="305"/>
      <c r="K31" s="306">
        <f t="shared" si="2"/>
        <v>200.3</v>
      </c>
      <c r="L31" s="306">
        <f t="shared" si="3"/>
        <v>200.3</v>
      </c>
      <c r="M31" s="306">
        <f t="shared" si="4"/>
        <v>200.3</v>
      </c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</row>
    <row r="32" spans="2:26" ht="32.25" customHeight="1">
      <c r="B32" s="234" t="s">
        <v>12</v>
      </c>
      <c r="C32" s="305" t="s">
        <v>172</v>
      </c>
      <c r="D32" s="305" t="s">
        <v>173</v>
      </c>
      <c r="E32" s="305" t="s">
        <v>33</v>
      </c>
      <c r="F32" s="305" t="s">
        <v>174</v>
      </c>
      <c r="G32" s="304" t="s">
        <v>45</v>
      </c>
      <c r="H32" s="305" t="s">
        <v>25</v>
      </c>
      <c r="I32" s="305" t="s">
        <v>39</v>
      </c>
      <c r="J32" s="305"/>
      <c r="K32" s="306">
        <f t="shared" si="2"/>
        <v>200.3</v>
      </c>
      <c r="L32" s="306">
        <f t="shared" si="3"/>
        <v>200.3</v>
      </c>
      <c r="M32" s="306">
        <f t="shared" si="4"/>
        <v>200.3</v>
      </c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spans="2:26" ht="32.25" customHeight="1">
      <c r="B33" s="234" t="s">
        <v>128</v>
      </c>
      <c r="C33" s="305" t="s">
        <v>172</v>
      </c>
      <c r="D33" s="305" t="s">
        <v>173</v>
      </c>
      <c r="E33" s="305" t="s">
        <v>33</v>
      </c>
      <c r="F33" s="305" t="s">
        <v>174</v>
      </c>
      <c r="G33" s="304" t="s">
        <v>45</v>
      </c>
      <c r="H33" s="305" t="s">
        <v>25</v>
      </c>
      <c r="I33" s="305" t="s">
        <v>39</v>
      </c>
      <c r="J33" s="305" t="s">
        <v>121</v>
      </c>
      <c r="K33" s="306">
        <f>'приложение 3'!J123</f>
        <v>200.3</v>
      </c>
      <c r="L33" s="306">
        <f>'приложение 3'!K123</f>
        <v>200.3</v>
      </c>
      <c r="M33" s="306">
        <f>'приложение 3'!L123</f>
        <v>200.3</v>
      </c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spans="2:26" ht="32.25" customHeight="1">
      <c r="B34" s="342" t="s">
        <v>181</v>
      </c>
      <c r="C34" s="305" t="s">
        <v>182</v>
      </c>
      <c r="D34" s="305"/>
      <c r="E34" s="305"/>
      <c r="F34" s="305"/>
      <c r="G34" s="304"/>
      <c r="H34" s="305"/>
      <c r="I34" s="305"/>
      <c r="J34" s="305"/>
      <c r="K34" s="306">
        <f t="shared" ref="K34:M41" si="5">K35</f>
        <v>0</v>
      </c>
      <c r="L34" s="306">
        <f t="shared" si="5"/>
        <v>0</v>
      </c>
      <c r="M34" s="306">
        <f t="shared" si="5"/>
        <v>0</v>
      </c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</row>
    <row r="35" spans="2:26" ht="32.25" customHeight="1">
      <c r="B35" s="341" t="s">
        <v>180</v>
      </c>
      <c r="C35" s="305" t="s">
        <v>182</v>
      </c>
      <c r="D35" s="305" t="s">
        <v>173</v>
      </c>
      <c r="E35" s="305" t="s">
        <v>26</v>
      </c>
      <c r="F35" s="305"/>
      <c r="G35" s="304"/>
      <c r="H35" s="305"/>
      <c r="I35" s="305"/>
      <c r="J35" s="305"/>
      <c r="K35" s="306">
        <f t="shared" si="5"/>
        <v>0</v>
      </c>
      <c r="L35" s="306">
        <f t="shared" si="5"/>
        <v>0</v>
      </c>
      <c r="M35" s="306">
        <f t="shared" si="5"/>
        <v>0</v>
      </c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spans="2:26" ht="32.25" customHeight="1">
      <c r="B36" s="183" t="s">
        <v>179</v>
      </c>
      <c r="C36" s="305" t="s">
        <v>182</v>
      </c>
      <c r="D36" s="305" t="s">
        <v>173</v>
      </c>
      <c r="E36" s="305" t="s">
        <v>26</v>
      </c>
      <c r="F36" s="305" t="s">
        <v>178</v>
      </c>
      <c r="G36" s="304"/>
      <c r="H36" s="305"/>
      <c r="I36" s="305"/>
      <c r="J36" s="305"/>
      <c r="K36" s="306">
        <f t="shared" si="5"/>
        <v>0</v>
      </c>
      <c r="L36" s="306">
        <f t="shared" si="5"/>
        <v>0</v>
      </c>
      <c r="M36" s="306">
        <f t="shared" si="5"/>
        <v>0</v>
      </c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</row>
    <row r="37" spans="2:26" ht="32.25" customHeight="1">
      <c r="B37" s="250" t="s">
        <v>146</v>
      </c>
      <c r="C37" s="305" t="s">
        <v>182</v>
      </c>
      <c r="D37" s="305" t="s">
        <v>173</v>
      </c>
      <c r="E37" s="305" t="s">
        <v>26</v>
      </c>
      <c r="F37" s="305" t="s">
        <v>178</v>
      </c>
      <c r="G37" s="304" t="s">
        <v>138</v>
      </c>
      <c r="H37" s="305"/>
      <c r="I37" s="305"/>
      <c r="J37" s="305"/>
      <c r="K37" s="306">
        <f t="shared" si="5"/>
        <v>0</v>
      </c>
      <c r="L37" s="306">
        <f t="shared" si="5"/>
        <v>0</v>
      </c>
      <c r="M37" s="306">
        <f t="shared" si="5"/>
        <v>0</v>
      </c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2:26" ht="32.25" customHeight="1">
      <c r="B38" s="250" t="s">
        <v>147</v>
      </c>
      <c r="C38" s="305" t="s">
        <v>182</v>
      </c>
      <c r="D38" s="305" t="s">
        <v>173</v>
      </c>
      <c r="E38" s="305" t="s">
        <v>26</v>
      </c>
      <c r="F38" s="305" t="s">
        <v>178</v>
      </c>
      <c r="G38" s="304" t="s">
        <v>139</v>
      </c>
      <c r="H38" s="305"/>
      <c r="I38" s="305"/>
      <c r="J38" s="305"/>
      <c r="K38" s="306">
        <f t="shared" si="5"/>
        <v>0</v>
      </c>
      <c r="L38" s="306">
        <f t="shared" si="5"/>
        <v>0</v>
      </c>
      <c r="M38" s="306">
        <f t="shared" si="5"/>
        <v>0</v>
      </c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spans="2:26" ht="32.25" customHeight="1">
      <c r="B39" s="29" t="s">
        <v>126</v>
      </c>
      <c r="C39" s="305" t="s">
        <v>182</v>
      </c>
      <c r="D39" s="305" t="s">
        <v>173</v>
      </c>
      <c r="E39" s="305" t="s">
        <v>26</v>
      </c>
      <c r="F39" s="305" t="s">
        <v>178</v>
      </c>
      <c r="G39" s="304" t="s">
        <v>45</v>
      </c>
      <c r="H39" s="305"/>
      <c r="I39" s="305"/>
      <c r="J39" s="305"/>
      <c r="K39" s="306">
        <f t="shared" si="5"/>
        <v>0</v>
      </c>
      <c r="L39" s="306">
        <f t="shared" si="5"/>
        <v>0</v>
      </c>
      <c r="M39" s="306">
        <f t="shared" si="5"/>
        <v>0</v>
      </c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</row>
    <row r="40" spans="2:26" ht="32.25" customHeight="1">
      <c r="B40" s="35" t="s">
        <v>21</v>
      </c>
      <c r="C40" s="305" t="s">
        <v>182</v>
      </c>
      <c r="D40" s="305" t="s">
        <v>173</v>
      </c>
      <c r="E40" s="305" t="s">
        <v>26</v>
      </c>
      <c r="F40" s="305" t="s">
        <v>178</v>
      </c>
      <c r="G40" s="304" t="s">
        <v>45</v>
      </c>
      <c r="H40" s="305" t="s">
        <v>25</v>
      </c>
      <c r="I40" s="305"/>
      <c r="J40" s="305"/>
      <c r="K40" s="306">
        <f t="shared" si="5"/>
        <v>0</v>
      </c>
      <c r="L40" s="306">
        <f t="shared" si="5"/>
        <v>0</v>
      </c>
      <c r="M40" s="306">
        <f t="shared" si="5"/>
        <v>0</v>
      </c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</row>
    <row r="41" spans="2:26" ht="32.25" customHeight="1">
      <c r="B41" s="234" t="s">
        <v>12</v>
      </c>
      <c r="C41" s="305" t="s">
        <v>182</v>
      </c>
      <c r="D41" s="305" t="s">
        <v>173</v>
      </c>
      <c r="E41" s="305" t="s">
        <v>26</v>
      </c>
      <c r="F41" s="305" t="s">
        <v>178</v>
      </c>
      <c r="G41" s="304" t="s">
        <v>45</v>
      </c>
      <c r="H41" s="305" t="s">
        <v>25</v>
      </c>
      <c r="I41" s="305" t="s">
        <v>39</v>
      </c>
      <c r="J41" s="305"/>
      <c r="K41" s="306">
        <f t="shared" si="5"/>
        <v>0</v>
      </c>
      <c r="L41" s="306">
        <f t="shared" si="5"/>
        <v>0</v>
      </c>
      <c r="M41" s="306">
        <f t="shared" si="5"/>
        <v>0</v>
      </c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</row>
    <row r="42" spans="2:26" ht="32.25" customHeight="1">
      <c r="B42" s="234" t="s">
        <v>128</v>
      </c>
      <c r="C42" s="305" t="s">
        <v>182</v>
      </c>
      <c r="D42" s="305" t="s">
        <v>173</v>
      </c>
      <c r="E42" s="305" t="s">
        <v>26</v>
      </c>
      <c r="F42" s="305" t="s">
        <v>178</v>
      </c>
      <c r="G42" s="304" t="s">
        <v>45</v>
      </c>
      <c r="H42" s="305" t="s">
        <v>25</v>
      </c>
      <c r="I42" s="305" t="s">
        <v>39</v>
      </c>
      <c r="J42" s="305" t="s">
        <v>121</v>
      </c>
      <c r="K42" s="306">
        <f>'приложение 3'!J142</f>
        <v>0</v>
      </c>
      <c r="L42" s="306">
        <f>'приложение 3'!K142</f>
        <v>0</v>
      </c>
      <c r="M42" s="307">
        <f>'приложение 3'!L142</f>
        <v>0</v>
      </c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</row>
    <row r="43" spans="2:26" ht="24" customHeight="1">
      <c r="B43" s="425" t="s">
        <v>79</v>
      </c>
      <c r="C43" s="426" t="s">
        <v>66</v>
      </c>
      <c r="D43" s="427" t="s">
        <v>37</v>
      </c>
      <c r="E43" s="428"/>
      <c r="F43" s="428"/>
      <c r="G43" s="428"/>
      <c r="H43" s="429"/>
      <c r="I43" s="429"/>
      <c r="J43" s="429"/>
      <c r="K43" s="268">
        <f>K44</f>
        <v>2888.6</v>
      </c>
      <c r="L43" s="268">
        <f>L44</f>
        <v>1495.7</v>
      </c>
      <c r="M43" s="177">
        <f>M44</f>
        <v>1273.3</v>
      </c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</row>
    <row r="44" spans="2:26" ht="12.75" customHeight="1">
      <c r="B44" s="43" t="s">
        <v>65</v>
      </c>
      <c r="C44" s="20" t="s">
        <v>66</v>
      </c>
      <c r="D44" s="23" t="s">
        <v>37</v>
      </c>
      <c r="E44" s="20" t="s">
        <v>14</v>
      </c>
      <c r="F44" s="20"/>
      <c r="G44" s="20"/>
      <c r="H44" s="45"/>
      <c r="I44" s="45"/>
      <c r="J44" s="44"/>
      <c r="K44" s="269">
        <f>K45+K57+K68+K78+K112+K147</f>
        <v>2888.6</v>
      </c>
      <c r="L44" s="269">
        <f>L45+L57+L112+L152+L68+L80+L93</f>
        <v>1495.7</v>
      </c>
      <c r="M44" s="269">
        <f>M45+M57+M112+M152+M68+M80+M93</f>
        <v>1273.3</v>
      </c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</row>
    <row r="45" spans="2:26" ht="14.25" customHeight="1">
      <c r="B45" s="43" t="s">
        <v>85</v>
      </c>
      <c r="C45" s="20" t="s">
        <v>66</v>
      </c>
      <c r="D45" s="23" t="s">
        <v>37</v>
      </c>
      <c r="E45" s="20" t="s">
        <v>14</v>
      </c>
      <c r="F45" s="53" t="s">
        <v>10</v>
      </c>
      <c r="G45" s="53"/>
      <c r="H45" s="44"/>
      <c r="I45" s="44"/>
      <c r="J45" s="44"/>
      <c r="K45" s="269">
        <f>K46</f>
        <v>434.2</v>
      </c>
      <c r="L45" s="269">
        <f t="shared" ref="L45:M46" si="6">L46</f>
        <v>457.2</v>
      </c>
      <c r="M45" s="269">
        <f t="shared" si="6"/>
        <v>240</v>
      </c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</row>
    <row r="46" spans="2:26" ht="36.6" customHeight="1">
      <c r="B46" s="244" t="s">
        <v>135</v>
      </c>
      <c r="C46" s="20" t="s">
        <v>66</v>
      </c>
      <c r="D46" s="23" t="s">
        <v>37</v>
      </c>
      <c r="E46" s="20" t="s">
        <v>14</v>
      </c>
      <c r="F46" s="53" t="s">
        <v>10</v>
      </c>
      <c r="G46" s="92" t="s">
        <v>137</v>
      </c>
      <c r="H46" s="44"/>
      <c r="I46" s="44"/>
      <c r="J46" s="44"/>
      <c r="K46" s="269">
        <f>K47</f>
        <v>434.2</v>
      </c>
      <c r="L46" s="269">
        <f t="shared" si="6"/>
        <v>457.2</v>
      </c>
      <c r="M46" s="269">
        <f t="shared" si="6"/>
        <v>240</v>
      </c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</row>
    <row r="47" spans="2:26" ht="14.25" customHeight="1">
      <c r="B47" s="238" t="s">
        <v>136</v>
      </c>
      <c r="C47" s="20" t="s">
        <v>66</v>
      </c>
      <c r="D47" s="23" t="s">
        <v>37</v>
      </c>
      <c r="E47" s="20" t="s">
        <v>14</v>
      </c>
      <c r="F47" s="53" t="s">
        <v>10</v>
      </c>
      <c r="G47" s="92" t="s">
        <v>152</v>
      </c>
      <c r="H47" s="44"/>
      <c r="I47" s="44"/>
      <c r="J47" s="44"/>
      <c r="K47" s="269">
        <f>K48+K52</f>
        <v>434.2</v>
      </c>
      <c r="L47" s="269">
        <f>L48+L52</f>
        <v>457.2</v>
      </c>
      <c r="M47" s="269">
        <f>M48+M52</f>
        <v>240</v>
      </c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</row>
    <row r="48" spans="2:26" ht="25.9" customHeight="1">
      <c r="B48" s="244" t="s">
        <v>51</v>
      </c>
      <c r="C48" s="20" t="s">
        <v>66</v>
      </c>
      <c r="D48" s="23" t="s">
        <v>37</v>
      </c>
      <c r="E48" s="20" t="s">
        <v>14</v>
      </c>
      <c r="F48" s="53" t="s">
        <v>10</v>
      </c>
      <c r="G48" s="92" t="s">
        <v>2</v>
      </c>
      <c r="H48" s="44"/>
      <c r="I48" s="44"/>
      <c r="J48" s="44"/>
      <c r="K48" s="269">
        <f>K49</f>
        <v>227</v>
      </c>
      <c r="L48" s="269">
        <f t="shared" ref="L48:M50" si="7">L49</f>
        <v>250</v>
      </c>
      <c r="M48" s="269">
        <f t="shared" si="7"/>
        <v>200</v>
      </c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</row>
    <row r="49" spans="2:26" ht="14.25" customHeight="1">
      <c r="B49" s="270" t="s">
        <v>40</v>
      </c>
      <c r="C49" s="20" t="s">
        <v>66</v>
      </c>
      <c r="D49" s="23" t="s">
        <v>37</v>
      </c>
      <c r="E49" s="20" t="s">
        <v>14</v>
      </c>
      <c r="F49" s="53" t="s">
        <v>10</v>
      </c>
      <c r="G49" s="92" t="s">
        <v>2</v>
      </c>
      <c r="H49" s="111" t="s">
        <v>26</v>
      </c>
      <c r="I49" s="111"/>
      <c r="J49" s="111"/>
      <c r="K49" s="269">
        <f>K50</f>
        <v>227</v>
      </c>
      <c r="L49" s="269">
        <f t="shared" si="7"/>
        <v>250</v>
      </c>
      <c r="M49" s="269">
        <f t="shared" si="7"/>
        <v>200</v>
      </c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</row>
    <row r="50" spans="2:26" ht="14.25" customHeight="1">
      <c r="B50" s="43" t="s">
        <v>78</v>
      </c>
      <c r="C50" s="20" t="s">
        <v>66</v>
      </c>
      <c r="D50" s="23" t="s">
        <v>37</v>
      </c>
      <c r="E50" s="20" t="s">
        <v>14</v>
      </c>
      <c r="F50" s="53" t="s">
        <v>10</v>
      </c>
      <c r="G50" s="92" t="s">
        <v>2</v>
      </c>
      <c r="H50" s="111" t="s">
        <v>26</v>
      </c>
      <c r="I50" s="111" t="s">
        <v>35</v>
      </c>
      <c r="J50" s="111"/>
      <c r="K50" s="269">
        <f>K51</f>
        <v>227</v>
      </c>
      <c r="L50" s="269">
        <f t="shared" si="7"/>
        <v>250</v>
      </c>
      <c r="M50" s="269">
        <f t="shared" si="7"/>
        <v>200</v>
      </c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</row>
    <row r="51" spans="2:26" ht="14.25" customHeight="1">
      <c r="B51" s="43" t="s">
        <v>128</v>
      </c>
      <c r="C51" s="20" t="s">
        <v>66</v>
      </c>
      <c r="D51" s="23" t="s">
        <v>37</v>
      </c>
      <c r="E51" s="20" t="s">
        <v>14</v>
      </c>
      <c r="F51" s="53" t="s">
        <v>10</v>
      </c>
      <c r="G51" s="92" t="s">
        <v>2</v>
      </c>
      <c r="H51" s="111" t="s">
        <v>26</v>
      </c>
      <c r="I51" s="111" t="s">
        <v>35</v>
      </c>
      <c r="J51" s="111" t="s">
        <v>121</v>
      </c>
      <c r="K51" s="269">
        <f>'приложение 3'!J18</f>
        <v>227</v>
      </c>
      <c r="L51" s="269">
        <f>'приложение 3'!K18</f>
        <v>250</v>
      </c>
      <c r="M51" s="269">
        <f>'приложение 3'!L18</f>
        <v>200</v>
      </c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</row>
    <row r="52" spans="2:26" ht="27" customHeight="1">
      <c r="B52" s="244" t="s">
        <v>52</v>
      </c>
      <c r="C52" s="20" t="s">
        <v>66</v>
      </c>
      <c r="D52" s="23" t="s">
        <v>37</v>
      </c>
      <c r="E52" s="20" t="s">
        <v>14</v>
      </c>
      <c r="F52" s="53" t="s">
        <v>10</v>
      </c>
      <c r="G52" s="92" t="s">
        <v>11</v>
      </c>
      <c r="H52" s="111"/>
      <c r="I52" s="111"/>
      <c r="J52" s="111"/>
      <c r="K52" s="269">
        <f>K53</f>
        <v>207.2</v>
      </c>
      <c r="L52" s="269">
        <f>K53</f>
        <v>207.2</v>
      </c>
      <c r="M52" s="269">
        <f t="shared" ref="L52:M55" si="8">M53</f>
        <v>40</v>
      </c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</row>
    <row r="53" spans="2:26" ht="14.25" customHeight="1">
      <c r="B53" s="270" t="s">
        <v>40</v>
      </c>
      <c r="C53" s="20" t="s">
        <v>66</v>
      </c>
      <c r="D53" s="23" t="s">
        <v>37</v>
      </c>
      <c r="E53" s="20" t="s">
        <v>14</v>
      </c>
      <c r="F53" s="53" t="s">
        <v>10</v>
      </c>
      <c r="G53" s="92" t="s">
        <v>11</v>
      </c>
      <c r="H53" s="111"/>
      <c r="I53" s="111"/>
      <c r="J53" s="111"/>
      <c r="K53" s="269">
        <v>207.2</v>
      </c>
      <c r="L53" s="269">
        <f t="shared" si="8"/>
        <v>40</v>
      </c>
      <c r="M53" s="269">
        <f t="shared" si="8"/>
        <v>40</v>
      </c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2:26" ht="14.25" customHeight="1">
      <c r="B54" s="43" t="s">
        <v>78</v>
      </c>
      <c r="C54" s="20" t="s">
        <v>66</v>
      </c>
      <c r="D54" s="23" t="s">
        <v>37</v>
      </c>
      <c r="E54" s="20" t="s">
        <v>14</v>
      </c>
      <c r="F54" s="53" t="s">
        <v>10</v>
      </c>
      <c r="G54" s="92" t="s">
        <v>11</v>
      </c>
      <c r="H54" s="111" t="s">
        <v>26</v>
      </c>
      <c r="I54" s="111"/>
      <c r="J54" s="111"/>
      <c r="K54" s="269">
        <v>207.2</v>
      </c>
      <c r="L54" s="269">
        <f t="shared" si="8"/>
        <v>40</v>
      </c>
      <c r="M54" s="269">
        <f t="shared" si="8"/>
        <v>40</v>
      </c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2:26" ht="14.25" customHeight="1">
      <c r="B55" s="43" t="s">
        <v>128</v>
      </c>
      <c r="C55" s="20" t="s">
        <v>66</v>
      </c>
      <c r="D55" s="23" t="s">
        <v>37</v>
      </c>
      <c r="E55" s="20" t="s">
        <v>14</v>
      </c>
      <c r="F55" s="53" t="s">
        <v>10</v>
      </c>
      <c r="G55" s="92" t="s">
        <v>11</v>
      </c>
      <c r="H55" s="111" t="s">
        <v>26</v>
      </c>
      <c r="I55" s="111" t="s">
        <v>35</v>
      </c>
      <c r="J55" s="111"/>
      <c r="K55" s="269">
        <v>207.2</v>
      </c>
      <c r="L55" s="269">
        <f t="shared" si="8"/>
        <v>40</v>
      </c>
      <c r="M55" s="269">
        <f t="shared" si="8"/>
        <v>40</v>
      </c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</row>
    <row r="56" spans="2:26" ht="14.25" customHeight="1">
      <c r="B56" s="43"/>
      <c r="C56" s="20" t="s">
        <v>66</v>
      </c>
      <c r="D56" s="23" t="s">
        <v>37</v>
      </c>
      <c r="E56" s="20" t="s">
        <v>14</v>
      </c>
      <c r="F56" s="53" t="s">
        <v>10</v>
      </c>
      <c r="G56" s="92" t="s">
        <v>11</v>
      </c>
      <c r="H56" s="111" t="s">
        <v>26</v>
      </c>
      <c r="I56" s="111" t="s">
        <v>35</v>
      </c>
      <c r="J56" s="111" t="s">
        <v>121</v>
      </c>
      <c r="K56" s="269">
        <f>'приложение 3'!J19</f>
        <v>68</v>
      </c>
      <c r="L56" s="269">
        <f>'приложение 3'!K19</f>
        <v>40</v>
      </c>
      <c r="M56" s="269">
        <f>'приложение 3'!L19</f>
        <v>40</v>
      </c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</row>
    <row r="57" spans="2:26" ht="24.75" customHeight="1">
      <c r="B57" s="29" t="s">
        <v>86</v>
      </c>
      <c r="C57" s="53" t="s">
        <v>66</v>
      </c>
      <c r="D57" s="53" t="s">
        <v>37</v>
      </c>
      <c r="E57" s="53" t="s">
        <v>14</v>
      </c>
      <c r="F57" s="53" t="s">
        <v>119</v>
      </c>
      <c r="G57" s="53"/>
      <c r="H57" s="111"/>
      <c r="I57" s="111"/>
      <c r="J57" s="111"/>
      <c r="K57" s="269">
        <f t="shared" ref="K57:M58" si="9">K58</f>
        <v>188</v>
      </c>
      <c r="L57" s="269">
        <f t="shared" si="9"/>
        <v>0</v>
      </c>
      <c r="M57" s="269">
        <f t="shared" si="9"/>
        <v>0</v>
      </c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</row>
    <row r="58" spans="2:26" ht="24.75" customHeight="1">
      <c r="B58" s="238" t="s">
        <v>135</v>
      </c>
      <c r="C58" s="53" t="s">
        <v>66</v>
      </c>
      <c r="D58" s="53" t="s">
        <v>37</v>
      </c>
      <c r="E58" s="53" t="s">
        <v>14</v>
      </c>
      <c r="F58" s="53" t="s">
        <v>119</v>
      </c>
      <c r="G58" s="92" t="s">
        <v>137</v>
      </c>
      <c r="H58" s="111"/>
      <c r="I58" s="111"/>
      <c r="J58" s="111"/>
      <c r="K58" s="269">
        <f t="shared" si="9"/>
        <v>188</v>
      </c>
      <c r="L58" s="269">
        <f t="shared" si="9"/>
        <v>0</v>
      </c>
      <c r="M58" s="269">
        <f t="shared" si="9"/>
        <v>0</v>
      </c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</row>
    <row r="59" spans="2:26" ht="24.75" customHeight="1">
      <c r="B59" s="238" t="s">
        <v>136</v>
      </c>
      <c r="C59" s="53" t="s">
        <v>66</v>
      </c>
      <c r="D59" s="53" t="s">
        <v>37</v>
      </c>
      <c r="E59" s="53" t="s">
        <v>14</v>
      </c>
      <c r="F59" s="53" t="s">
        <v>119</v>
      </c>
      <c r="G59" s="92" t="s">
        <v>152</v>
      </c>
      <c r="H59" s="111"/>
      <c r="I59" s="111"/>
      <c r="J59" s="111"/>
      <c r="K59" s="269">
        <f>K63+K67</f>
        <v>188</v>
      </c>
      <c r="L59" s="269">
        <f>L63+L67</f>
        <v>0</v>
      </c>
      <c r="M59" s="269">
        <f>M63+M67</f>
        <v>0</v>
      </c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</row>
    <row r="60" spans="2:26" ht="24.75" customHeight="1">
      <c r="B60" s="182" t="s">
        <v>67</v>
      </c>
      <c r="C60" s="53" t="s">
        <v>66</v>
      </c>
      <c r="D60" s="53" t="s">
        <v>37</v>
      </c>
      <c r="E60" s="53" t="s">
        <v>14</v>
      </c>
      <c r="F60" s="53" t="s">
        <v>119</v>
      </c>
      <c r="G60" s="92" t="s">
        <v>2</v>
      </c>
      <c r="H60" s="111"/>
      <c r="I60" s="111"/>
      <c r="J60" s="111"/>
      <c r="K60" s="269">
        <f t="shared" ref="K60:M62" si="10">K61</f>
        <v>150</v>
      </c>
      <c r="L60" s="269">
        <f t="shared" si="10"/>
        <v>0</v>
      </c>
      <c r="M60" s="269">
        <f t="shared" si="10"/>
        <v>0</v>
      </c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</row>
    <row r="61" spans="2:26" ht="24.75" customHeight="1">
      <c r="B61" s="270" t="s">
        <v>40</v>
      </c>
      <c r="C61" s="53" t="s">
        <v>66</v>
      </c>
      <c r="D61" s="53" t="s">
        <v>37</v>
      </c>
      <c r="E61" s="53" t="s">
        <v>14</v>
      </c>
      <c r="F61" s="53" t="s">
        <v>119</v>
      </c>
      <c r="G61" s="92" t="s">
        <v>2</v>
      </c>
      <c r="H61" s="111" t="s">
        <v>26</v>
      </c>
      <c r="I61" s="111"/>
      <c r="J61" s="111"/>
      <c r="K61" s="269">
        <f t="shared" si="10"/>
        <v>150</v>
      </c>
      <c r="L61" s="269">
        <f t="shared" si="10"/>
        <v>0</v>
      </c>
      <c r="M61" s="269">
        <f t="shared" si="10"/>
        <v>0</v>
      </c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</row>
    <row r="62" spans="2:26" ht="24.75" customHeight="1">
      <c r="B62" s="43" t="s">
        <v>78</v>
      </c>
      <c r="C62" s="53" t="s">
        <v>66</v>
      </c>
      <c r="D62" s="53" t="s">
        <v>37</v>
      </c>
      <c r="E62" s="53" t="s">
        <v>14</v>
      </c>
      <c r="F62" s="53" t="s">
        <v>119</v>
      </c>
      <c r="G62" s="92" t="s">
        <v>2</v>
      </c>
      <c r="H62" s="111" t="s">
        <v>26</v>
      </c>
      <c r="I62" s="111" t="s">
        <v>35</v>
      </c>
      <c r="J62" s="111"/>
      <c r="K62" s="269">
        <f t="shared" si="10"/>
        <v>150</v>
      </c>
      <c r="L62" s="269">
        <f t="shared" si="10"/>
        <v>0</v>
      </c>
      <c r="M62" s="269">
        <f t="shared" si="10"/>
        <v>0</v>
      </c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</row>
    <row r="63" spans="2:26" ht="24.75" customHeight="1">
      <c r="B63" s="43" t="s">
        <v>128</v>
      </c>
      <c r="C63" s="53" t="s">
        <v>66</v>
      </c>
      <c r="D63" s="53" t="s">
        <v>37</v>
      </c>
      <c r="E63" s="53" t="s">
        <v>14</v>
      </c>
      <c r="F63" s="53" t="s">
        <v>119</v>
      </c>
      <c r="G63" s="92" t="s">
        <v>2</v>
      </c>
      <c r="H63" s="111" t="s">
        <v>26</v>
      </c>
      <c r="I63" s="111" t="s">
        <v>35</v>
      </c>
      <c r="J63" s="111" t="s">
        <v>121</v>
      </c>
      <c r="K63" s="269">
        <f>'приложение 3'!J23</f>
        <v>150</v>
      </c>
      <c r="L63" s="269">
        <f>'приложение 3'!K23</f>
        <v>0</v>
      </c>
      <c r="M63" s="269">
        <f>'приложение 3'!L23</f>
        <v>0</v>
      </c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</row>
    <row r="64" spans="2:26" ht="24.75" customHeight="1">
      <c r="B64" s="244" t="s">
        <v>52</v>
      </c>
      <c r="C64" s="53" t="s">
        <v>66</v>
      </c>
      <c r="D64" s="53" t="s">
        <v>37</v>
      </c>
      <c r="E64" s="53" t="s">
        <v>14</v>
      </c>
      <c r="F64" s="53" t="s">
        <v>119</v>
      </c>
      <c r="G64" s="92" t="s">
        <v>11</v>
      </c>
      <c r="H64" s="111"/>
      <c r="I64" s="111"/>
      <c r="J64" s="111"/>
      <c r="K64" s="269">
        <f t="shared" ref="K64:M66" si="11">K65</f>
        <v>38</v>
      </c>
      <c r="L64" s="269">
        <f t="shared" si="11"/>
        <v>0</v>
      </c>
      <c r="M64" s="269">
        <f t="shared" si="11"/>
        <v>0</v>
      </c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</row>
    <row r="65" spans="2:26" ht="24.75" customHeight="1">
      <c r="B65" s="270" t="s">
        <v>40</v>
      </c>
      <c r="C65" s="53" t="s">
        <v>66</v>
      </c>
      <c r="D65" s="53" t="s">
        <v>37</v>
      </c>
      <c r="E65" s="53" t="s">
        <v>14</v>
      </c>
      <c r="F65" s="53" t="s">
        <v>119</v>
      </c>
      <c r="G65" s="92" t="s">
        <v>11</v>
      </c>
      <c r="H65" s="111" t="s">
        <v>26</v>
      </c>
      <c r="I65" s="111"/>
      <c r="J65" s="111"/>
      <c r="K65" s="269">
        <f t="shared" si="11"/>
        <v>38</v>
      </c>
      <c r="L65" s="269">
        <f t="shared" si="11"/>
        <v>0</v>
      </c>
      <c r="M65" s="269">
        <f t="shared" si="11"/>
        <v>0</v>
      </c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</row>
    <row r="66" spans="2:26" ht="24.75" customHeight="1">
      <c r="B66" s="43" t="s">
        <v>78</v>
      </c>
      <c r="C66" s="53" t="s">
        <v>66</v>
      </c>
      <c r="D66" s="53" t="s">
        <v>37</v>
      </c>
      <c r="E66" s="53" t="s">
        <v>14</v>
      </c>
      <c r="F66" s="53" t="s">
        <v>119</v>
      </c>
      <c r="G66" s="92" t="s">
        <v>11</v>
      </c>
      <c r="H66" s="111" t="s">
        <v>26</v>
      </c>
      <c r="I66" s="111" t="s">
        <v>35</v>
      </c>
      <c r="J66" s="111"/>
      <c r="K66" s="269">
        <f t="shared" si="11"/>
        <v>38</v>
      </c>
      <c r="L66" s="269">
        <f t="shared" si="11"/>
        <v>0</v>
      </c>
      <c r="M66" s="269">
        <f t="shared" si="11"/>
        <v>0</v>
      </c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</row>
    <row r="67" spans="2:26" ht="24.75" customHeight="1">
      <c r="B67" s="43" t="s">
        <v>128</v>
      </c>
      <c r="C67" s="53" t="s">
        <v>66</v>
      </c>
      <c r="D67" s="53" t="s">
        <v>37</v>
      </c>
      <c r="E67" s="53" t="s">
        <v>14</v>
      </c>
      <c r="F67" s="53" t="s">
        <v>119</v>
      </c>
      <c r="G67" s="92" t="s">
        <v>11</v>
      </c>
      <c r="H67" s="111" t="s">
        <v>26</v>
      </c>
      <c r="I67" s="111" t="s">
        <v>35</v>
      </c>
      <c r="J67" s="111" t="s">
        <v>121</v>
      </c>
      <c r="K67" s="269">
        <f>'приложение 3'!J24</f>
        <v>38</v>
      </c>
      <c r="L67" s="269">
        <f>'приложение 3'!K24</f>
        <v>0</v>
      </c>
      <c r="M67" s="269">
        <f>'приложение 3'!L24</f>
        <v>0</v>
      </c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</row>
    <row r="68" spans="2:26" ht="24.75" customHeight="1">
      <c r="B68" s="238" t="s">
        <v>135</v>
      </c>
      <c r="C68" s="53" t="s">
        <v>66</v>
      </c>
      <c r="D68" s="53" t="s">
        <v>37</v>
      </c>
      <c r="E68" s="53" t="s">
        <v>14</v>
      </c>
      <c r="F68" s="21" t="s">
        <v>3</v>
      </c>
      <c r="G68" s="92" t="s">
        <v>137</v>
      </c>
      <c r="H68" s="111"/>
      <c r="I68" s="111"/>
      <c r="J68" s="111"/>
      <c r="K68" s="269">
        <f>K69</f>
        <v>1052.3</v>
      </c>
      <c r="L68" s="269">
        <f>L69</f>
        <v>861.5</v>
      </c>
      <c r="M68" s="269">
        <f>M69</f>
        <v>781</v>
      </c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</row>
    <row r="69" spans="2:26" ht="24.75" customHeight="1">
      <c r="B69" s="238" t="s">
        <v>136</v>
      </c>
      <c r="C69" s="53" t="s">
        <v>66</v>
      </c>
      <c r="D69" s="53" t="s">
        <v>37</v>
      </c>
      <c r="E69" s="53" t="s">
        <v>14</v>
      </c>
      <c r="F69" s="21" t="s">
        <v>3</v>
      </c>
      <c r="G69" s="92" t="s">
        <v>152</v>
      </c>
      <c r="H69" s="111"/>
      <c r="I69" s="111"/>
      <c r="J69" s="111"/>
      <c r="K69" s="269">
        <f>K70+K76</f>
        <v>1052.3</v>
      </c>
      <c r="L69" s="269">
        <f>L70+L76</f>
        <v>861.5</v>
      </c>
      <c r="M69" s="269">
        <f>M70+M76</f>
        <v>781</v>
      </c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</row>
    <row r="70" spans="2:26" ht="24.75" customHeight="1">
      <c r="B70" s="244" t="s">
        <v>51</v>
      </c>
      <c r="C70" s="53" t="s">
        <v>66</v>
      </c>
      <c r="D70" s="53" t="s">
        <v>37</v>
      </c>
      <c r="E70" s="53" t="s">
        <v>14</v>
      </c>
      <c r="F70" s="21" t="s">
        <v>3</v>
      </c>
      <c r="G70" s="92" t="s">
        <v>2</v>
      </c>
      <c r="H70" s="111"/>
      <c r="I70" s="111"/>
      <c r="J70" s="111"/>
      <c r="K70" s="269">
        <f>K71</f>
        <v>872</v>
      </c>
      <c r="L70" s="269">
        <f t="shared" ref="L70:M72" si="12">L71</f>
        <v>681.5</v>
      </c>
      <c r="M70" s="269">
        <f t="shared" si="12"/>
        <v>642</v>
      </c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</row>
    <row r="71" spans="2:26" ht="24.75" customHeight="1">
      <c r="B71" s="271" t="s">
        <v>40</v>
      </c>
      <c r="C71" s="53" t="s">
        <v>66</v>
      </c>
      <c r="D71" s="53" t="s">
        <v>37</v>
      </c>
      <c r="E71" s="53" t="s">
        <v>14</v>
      </c>
      <c r="F71" s="21" t="s">
        <v>3</v>
      </c>
      <c r="G71" s="92" t="s">
        <v>2</v>
      </c>
      <c r="H71" s="286" t="s">
        <v>26</v>
      </c>
      <c r="I71" s="286"/>
      <c r="J71" s="286"/>
      <c r="K71" s="269">
        <f>K72</f>
        <v>872</v>
      </c>
      <c r="L71" s="269">
        <f t="shared" si="12"/>
        <v>681.5</v>
      </c>
      <c r="M71" s="269">
        <f t="shared" si="12"/>
        <v>642</v>
      </c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</row>
    <row r="72" spans="2:26" ht="24.75" customHeight="1">
      <c r="B72" s="270" t="s">
        <v>8</v>
      </c>
      <c r="C72" s="53" t="s">
        <v>66</v>
      </c>
      <c r="D72" s="53" t="s">
        <v>37</v>
      </c>
      <c r="E72" s="53" t="s">
        <v>14</v>
      </c>
      <c r="F72" s="21" t="s">
        <v>3</v>
      </c>
      <c r="G72" s="92" t="s">
        <v>2</v>
      </c>
      <c r="H72" s="286" t="s">
        <v>26</v>
      </c>
      <c r="I72" s="286" t="s">
        <v>33</v>
      </c>
      <c r="J72" s="286"/>
      <c r="K72" s="269">
        <f>K73</f>
        <v>872</v>
      </c>
      <c r="L72" s="269">
        <f t="shared" si="12"/>
        <v>681.5</v>
      </c>
      <c r="M72" s="269">
        <f t="shared" si="12"/>
        <v>642</v>
      </c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</row>
    <row r="73" spans="2:26" ht="24.75" customHeight="1">
      <c r="B73" s="43" t="s">
        <v>128</v>
      </c>
      <c r="C73" s="53" t="s">
        <v>66</v>
      </c>
      <c r="D73" s="53" t="s">
        <v>37</v>
      </c>
      <c r="E73" s="53" t="s">
        <v>14</v>
      </c>
      <c r="F73" s="21" t="s">
        <v>3</v>
      </c>
      <c r="G73" s="92" t="s">
        <v>2</v>
      </c>
      <c r="H73" s="111" t="s">
        <v>26</v>
      </c>
      <c r="I73" s="111" t="s">
        <v>33</v>
      </c>
      <c r="J73" s="111" t="s">
        <v>121</v>
      </c>
      <c r="K73" s="269">
        <f>'приложение 3'!J32</f>
        <v>872</v>
      </c>
      <c r="L73" s="269">
        <f>'приложение 3'!K32</f>
        <v>681.5</v>
      </c>
      <c r="M73" s="269">
        <f>'приложение 3'!L32</f>
        <v>642</v>
      </c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</row>
    <row r="74" spans="2:26" ht="15" customHeight="1">
      <c r="B74" s="244" t="s">
        <v>162</v>
      </c>
      <c r="C74" s="53" t="s">
        <v>66</v>
      </c>
      <c r="D74" s="53" t="s">
        <v>37</v>
      </c>
      <c r="E74" s="53" t="s">
        <v>14</v>
      </c>
      <c r="F74" s="21" t="s">
        <v>0</v>
      </c>
      <c r="G74" s="21" t="s">
        <v>11</v>
      </c>
      <c r="H74" s="286"/>
      <c r="I74" s="286"/>
      <c r="J74" s="286"/>
      <c r="K74" s="269">
        <f>K75</f>
        <v>180.3</v>
      </c>
      <c r="L74" s="269">
        <f t="shared" ref="L74:M76" si="13">L75</f>
        <v>180</v>
      </c>
      <c r="M74" s="269">
        <f t="shared" si="13"/>
        <v>139</v>
      </c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2:26" ht="18" customHeight="1">
      <c r="B75" s="271" t="s">
        <v>40</v>
      </c>
      <c r="C75" s="53" t="s">
        <v>66</v>
      </c>
      <c r="D75" s="53" t="s">
        <v>37</v>
      </c>
      <c r="E75" s="53" t="s">
        <v>14</v>
      </c>
      <c r="F75" s="21" t="s">
        <v>0</v>
      </c>
      <c r="G75" s="21" t="s">
        <v>11</v>
      </c>
      <c r="H75" s="286" t="s">
        <v>26</v>
      </c>
      <c r="I75" s="286"/>
      <c r="J75" s="286"/>
      <c r="K75" s="269">
        <f>K76</f>
        <v>180.3</v>
      </c>
      <c r="L75" s="269">
        <f t="shared" si="13"/>
        <v>180</v>
      </c>
      <c r="M75" s="269">
        <f t="shared" si="13"/>
        <v>139</v>
      </c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</row>
    <row r="76" spans="2:26" ht="18" customHeight="1">
      <c r="B76" s="270" t="s">
        <v>8</v>
      </c>
      <c r="C76" s="53" t="s">
        <v>66</v>
      </c>
      <c r="D76" s="53" t="s">
        <v>37</v>
      </c>
      <c r="E76" s="53" t="s">
        <v>14</v>
      </c>
      <c r="F76" s="21" t="s">
        <v>0</v>
      </c>
      <c r="G76" s="21" t="s">
        <v>11</v>
      </c>
      <c r="H76" s="286" t="s">
        <v>26</v>
      </c>
      <c r="I76" s="286" t="s">
        <v>33</v>
      </c>
      <c r="J76" s="286"/>
      <c r="K76" s="269">
        <f>K77</f>
        <v>180.3</v>
      </c>
      <c r="L76" s="269">
        <f t="shared" si="13"/>
        <v>180</v>
      </c>
      <c r="M76" s="269">
        <f t="shared" si="13"/>
        <v>139</v>
      </c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</row>
    <row r="77" spans="2:26" ht="18" customHeight="1">
      <c r="B77" s="43" t="s">
        <v>128</v>
      </c>
      <c r="C77" s="53" t="s">
        <v>66</v>
      </c>
      <c r="D77" s="53" t="s">
        <v>37</v>
      </c>
      <c r="E77" s="53" t="s">
        <v>14</v>
      </c>
      <c r="F77" s="21" t="s">
        <v>0</v>
      </c>
      <c r="G77" s="21" t="s">
        <v>11</v>
      </c>
      <c r="H77" s="111" t="s">
        <v>26</v>
      </c>
      <c r="I77" s="111" t="s">
        <v>33</v>
      </c>
      <c r="J77" s="111" t="s">
        <v>121</v>
      </c>
      <c r="K77" s="269">
        <f>'приложение 3'!J33</f>
        <v>180.3</v>
      </c>
      <c r="L77" s="269">
        <f>'приложение 3'!K33</f>
        <v>180</v>
      </c>
      <c r="M77" s="269">
        <f>'приложение 3'!L33</f>
        <v>139</v>
      </c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2:26" ht="18" customHeight="1">
      <c r="B78" s="244" t="s">
        <v>162</v>
      </c>
      <c r="C78" s="53" t="s">
        <v>66</v>
      </c>
      <c r="D78" s="53" t="s">
        <v>37</v>
      </c>
      <c r="E78" s="53" t="s">
        <v>14</v>
      </c>
      <c r="F78" s="21" t="s">
        <v>0</v>
      </c>
      <c r="G78" s="21"/>
      <c r="H78" s="111"/>
      <c r="I78" s="111"/>
      <c r="J78" s="111"/>
      <c r="K78" s="269">
        <f>K79+K93</f>
        <v>401.1</v>
      </c>
      <c r="L78" s="269">
        <f>L79</f>
        <v>120</v>
      </c>
      <c r="M78" s="269">
        <f>M79</f>
        <v>231.20000000000002</v>
      </c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</row>
    <row r="79" spans="2:26" ht="18" customHeight="1">
      <c r="B79" s="244" t="s">
        <v>146</v>
      </c>
      <c r="C79" s="53" t="s">
        <v>66</v>
      </c>
      <c r="D79" s="53" t="s">
        <v>37</v>
      </c>
      <c r="E79" s="53" t="s">
        <v>14</v>
      </c>
      <c r="F79" s="21" t="s">
        <v>0</v>
      </c>
      <c r="G79" s="17" t="s">
        <v>138</v>
      </c>
      <c r="H79" s="111"/>
      <c r="I79" s="111"/>
      <c r="J79" s="111"/>
      <c r="K79" s="269">
        <f>K80</f>
        <v>390</v>
      </c>
      <c r="L79" s="269">
        <f t="shared" ref="L79:M83" si="14">L80</f>
        <v>120</v>
      </c>
      <c r="M79" s="269">
        <f t="shared" si="14"/>
        <v>231.20000000000002</v>
      </c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2:26" ht="18" customHeight="1">
      <c r="B80" s="244" t="s">
        <v>147</v>
      </c>
      <c r="C80" s="53" t="s">
        <v>66</v>
      </c>
      <c r="D80" s="53" t="s">
        <v>37</v>
      </c>
      <c r="E80" s="53" t="s">
        <v>14</v>
      </c>
      <c r="F80" s="21" t="s">
        <v>0</v>
      </c>
      <c r="G80" s="17" t="s">
        <v>139</v>
      </c>
      <c r="H80" s="111"/>
      <c r="I80" s="111"/>
      <c r="J80" s="111"/>
      <c r="K80" s="269">
        <f>K81+K88+K89</f>
        <v>390</v>
      </c>
      <c r="L80" s="269">
        <f>L81+L88+L89</f>
        <v>120</v>
      </c>
      <c r="M80" s="269">
        <f>M81+M88+M89</f>
        <v>231.20000000000002</v>
      </c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</row>
    <row r="81" spans="2:26" ht="18" customHeight="1">
      <c r="B81" s="183" t="s">
        <v>126</v>
      </c>
      <c r="C81" s="53" t="s">
        <v>66</v>
      </c>
      <c r="D81" s="53" t="s">
        <v>37</v>
      </c>
      <c r="E81" s="53" t="s">
        <v>14</v>
      </c>
      <c r="F81" s="21" t="s">
        <v>0</v>
      </c>
      <c r="G81" s="17" t="s">
        <v>45</v>
      </c>
      <c r="H81" s="111"/>
      <c r="I81" s="111"/>
      <c r="J81" s="111"/>
      <c r="K81" s="269">
        <f>K82</f>
        <v>200</v>
      </c>
      <c r="L81" s="269">
        <f t="shared" si="14"/>
        <v>20</v>
      </c>
      <c r="M81" s="269">
        <f t="shared" si="14"/>
        <v>198.3</v>
      </c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</row>
    <row r="82" spans="2:26" ht="18" customHeight="1">
      <c r="B82" s="271" t="s">
        <v>40</v>
      </c>
      <c r="C82" s="53" t="s">
        <v>66</v>
      </c>
      <c r="D82" s="53" t="s">
        <v>37</v>
      </c>
      <c r="E82" s="53" t="s">
        <v>14</v>
      </c>
      <c r="F82" s="21" t="s">
        <v>0</v>
      </c>
      <c r="G82" s="17" t="s">
        <v>45</v>
      </c>
      <c r="H82" s="286" t="s">
        <v>26</v>
      </c>
      <c r="I82" s="286"/>
      <c r="J82" s="286"/>
      <c r="K82" s="269">
        <f>K83</f>
        <v>200</v>
      </c>
      <c r="L82" s="269">
        <f t="shared" si="14"/>
        <v>20</v>
      </c>
      <c r="M82" s="269">
        <f t="shared" si="14"/>
        <v>198.3</v>
      </c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</row>
    <row r="83" spans="2:26" ht="18" customHeight="1">
      <c r="B83" s="270" t="s">
        <v>8</v>
      </c>
      <c r="C83" s="53" t="s">
        <v>66</v>
      </c>
      <c r="D83" s="53" t="s">
        <v>37</v>
      </c>
      <c r="E83" s="53" t="s">
        <v>14</v>
      </c>
      <c r="F83" s="21" t="s">
        <v>0</v>
      </c>
      <c r="G83" s="17" t="s">
        <v>45</v>
      </c>
      <c r="H83" s="286" t="s">
        <v>26</v>
      </c>
      <c r="I83" s="286" t="s">
        <v>33</v>
      </c>
      <c r="J83" s="286"/>
      <c r="K83" s="269">
        <f>K84</f>
        <v>200</v>
      </c>
      <c r="L83" s="269">
        <f t="shared" si="14"/>
        <v>20</v>
      </c>
      <c r="M83" s="269">
        <f t="shared" si="14"/>
        <v>198.3</v>
      </c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</row>
    <row r="84" spans="2:26" ht="18" customHeight="1">
      <c r="B84" s="43" t="s">
        <v>128</v>
      </c>
      <c r="C84" s="53" t="s">
        <v>66</v>
      </c>
      <c r="D84" s="53" t="s">
        <v>37</v>
      </c>
      <c r="E84" s="53" t="s">
        <v>14</v>
      </c>
      <c r="F84" s="21" t="s">
        <v>0</v>
      </c>
      <c r="G84" s="17" t="s">
        <v>45</v>
      </c>
      <c r="H84" s="111" t="s">
        <v>26</v>
      </c>
      <c r="I84" s="111" t="s">
        <v>33</v>
      </c>
      <c r="J84" s="111" t="s">
        <v>121</v>
      </c>
      <c r="K84" s="269">
        <f>'приложение 3'!J37</f>
        <v>200</v>
      </c>
      <c r="L84" s="269">
        <f>'приложение 3'!K37</f>
        <v>20</v>
      </c>
      <c r="M84" s="269">
        <f>'приложение 3'!L37</f>
        <v>198.3</v>
      </c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</row>
    <row r="85" spans="2:26" s="288" customFormat="1" ht="25.15" customHeight="1">
      <c r="B85" s="239" t="s">
        <v>72</v>
      </c>
      <c r="C85" s="289" t="s">
        <v>66</v>
      </c>
      <c r="D85" s="289" t="s">
        <v>37</v>
      </c>
      <c r="E85" s="289" t="s">
        <v>14</v>
      </c>
      <c r="F85" s="289" t="s">
        <v>0</v>
      </c>
      <c r="G85" s="289" t="s">
        <v>73</v>
      </c>
      <c r="H85" s="293"/>
      <c r="I85" s="293"/>
      <c r="J85" s="293"/>
      <c r="K85" s="290">
        <f t="shared" ref="K85:M87" si="15">K86</f>
        <v>10</v>
      </c>
      <c r="L85" s="290">
        <f t="shared" si="15"/>
        <v>0</v>
      </c>
      <c r="M85" s="291">
        <f t="shared" si="15"/>
        <v>0</v>
      </c>
      <c r="N85" s="287"/>
      <c r="O85" s="287"/>
      <c r="P85" s="287"/>
      <c r="Q85" s="287"/>
      <c r="R85" s="287"/>
      <c r="S85" s="287"/>
      <c r="T85" s="287"/>
      <c r="U85" s="287"/>
      <c r="V85" s="287"/>
      <c r="W85" s="287"/>
      <c r="X85" s="287"/>
      <c r="Y85" s="287"/>
      <c r="Z85" s="287"/>
    </row>
    <row r="86" spans="2:26" ht="15" customHeight="1">
      <c r="B86" s="271" t="s">
        <v>40</v>
      </c>
      <c r="C86" s="289" t="s">
        <v>66</v>
      </c>
      <c r="D86" s="289" t="s">
        <v>37</v>
      </c>
      <c r="E86" s="289" t="s">
        <v>14</v>
      </c>
      <c r="F86" s="289" t="s">
        <v>0</v>
      </c>
      <c r="G86" s="289" t="s">
        <v>73</v>
      </c>
      <c r="H86" s="292" t="s">
        <v>26</v>
      </c>
      <c r="I86" s="292"/>
      <c r="J86" s="293"/>
      <c r="K86" s="290">
        <f t="shared" si="15"/>
        <v>10</v>
      </c>
      <c r="L86" s="290">
        <f t="shared" si="15"/>
        <v>0</v>
      </c>
      <c r="M86" s="291">
        <f t="shared" si="15"/>
        <v>0</v>
      </c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</row>
    <row r="87" spans="2:26" ht="15" customHeight="1">
      <c r="B87" s="270" t="s">
        <v>8</v>
      </c>
      <c r="C87" s="289" t="s">
        <v>66</v>
      </c>
      <c r="D87" s="289" t="s">
        <v>37</v>
      </c>
      <c r="E87" s="289" t="s">
        <v>14</v>
      </c>
      <c r="F87" s="289" t="s">
        <v>0</v>
      </c>
      <c r="G87" s="289" t="s">
        <v>73</v>
      </c>
      <c r="H87" s="292" t="s">
        <v>26</v>
      </c>
      <c r="I87" s="292" t="s">
        <v>33</v>
      </c>
      <c r="J87" s="293"/>
      <c r="K87" s="290">
        <f t="shared" si="15"/>
        <v>10</v>
      </c>
      <c r="L87" s="290">
        <f t="shared" si="15"/>
        <v>0</v>
      </c>
      <c r="M87" s="291">
        <f t="shared" si="15"/>
        <v>0</v>
      </c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</row>
    <row r="88" spans="2:26" ht="15" customHeight="1">
      <c r="B88" s="43" t="s">
        <v>128</v>
      </c>
      <c r="C88" s="289" t="s">
        <v>66</v>
      </c>
      <c r="D88" s="289" t="s">
        <v>37</v>
      </c>
      <c r="E88" s="289" t="s">
        <v>14</v>
      </c>
      <c r="F88" s="289" t="s">
        <v>0</v>
      </c>
      <c r="G88" s="289" t="s">
        <v>73</v>
      </c>
      <c r="H88" s="293" t="s">
        <v>26</v>
      </c>
      <c r="I88" s="293" t="s">
        <v>33</v>
      </c>
      <c r="J88" s="293" t="s">
        <v>121</v>
      </c>
      <c r="K88" s="290">
        <f>'приложение 3'!J38</f>
        <v>10</v>
      </c>
      <c r="L88" s="290">
        <f>'приложение 3'!K38</f>
        <v>0</v>
      </c>
      <c r="M88" s="290">
        <f>'приложение 3'!L38</f>
        <v>0</v>
      </c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</row>
    <row r="89" spans="2:26" ht="15" customHeight="1">
      <c r="B89" s="239" t="s">
        <v>170</v>
      </c>
      <c r="C89" s="289" t="s">
        <v>66</v>
      </c>
      <c r="D89" s="289" t="s">
        <v>37</v>
      </c>
      <c r="E89" s="289" t="s">
        <v>14</v>
      </c>
      <c r="F89" s="289" t="s">
        <v>0</v>
      </c>
      <c r="G89" s="289" t="s">
        <v>169</v>
      </c>
      <c r="H89" s="293"/>
      <c r="I89" s="293"/>
      <c r="J89" s="293"/>
      <c r="K89" s="290">
        <f>K90</f>
        <v>180</v>
      </c>
      <c r="L89" s="290">
        <f t="shared" ref="L89:M91" si="16">L90</f>
        <v>100</v>
      </c>
      <c r="M89" s="290">
        <f t="shared" si="16"/>
        <v>32.900000000000006</v>
      </c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</row>
    <row r="90" spans="2:26" ht="15" customHeight="1">
      <c r="B90" s="271" t="s">
        <v>40</v>
      </c>
      <c r="C90" s="289" t="s">
        <v>66</v>
      </c>
      <c r="D90" s="289" t="s">
        <v>37</v>
      </c>
      <c r="E90" s="289" t="s">
        <v>14</v>
      </c>
      <c r="F90" s="289" t="s">
        <v>0</v>
      </c>
      <c r="G90" s="289" t="s">
        <v>169</v>
      </c>
      <c r="H90" s="292" t="s">
        <v>26</v>
      </c>
      <c r="I90" s="292"/>
      <c r="J90" s="293"/>
      <c r="K90" s="290">
        <f>K91</f>
        <v>180</v>
      </c>
      <c r="L90" s="290">
        <f t="shared" si="16"/>
        <v>100</v>
      </c>
      <c r="M90" s="290">
        <f t="shared" si="16"/>
        <v>32.900000000000006</v>
      </c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</row>
    <row r="91" spans="2:26" ht="15" customHeight="1">
      <c r="B91" s="270" t="s">
        <v>8</v>
      </c>
      <c r="C91" s="289" t="s">
        <v>66</v>
      </c>
      <c r="D91" s="289" t="s">
        <v>37</v>
      </c>
      <c r="E91" s="289" t="s">
        <v>14</v>
      </c>
      <c r="F91" s="289" t="s">
        <v>0</v>
      </c>
      <c r="G91" s="289" t="s">
        <v>169</v>
      </c>
      <c r="H91" s="292" t="s">
        <v>26</v>
      </c>
      <c r="I91" s="292" t="s">
        <v>33</v>
      </c>
      <c r="J91" s="293"/>
      <c r="K91" s="290">
        <f>K92</f>
        <v>180</v>
      </c>
      <c r="L91" s="290">
        <f t="shared" si="16"/>
        <v>100</v>
      </c>
      <c r="M91" s="290">
        <f t="shared" si="16"/>
        <v>32.900000000000006</v>
      </c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</row>
    <row r="92" spans="2:26" ht="15" customHeight="1">
      <c r="B92" s="43" t="s">
        <v>128</v>
      </c>
      <c r="C92" s="289" t="s">
        <v>66</v>
      </c>
      <c r="D92" s="289" t="s">
        <v>37</v>
      </c>
      <c r="E92" s="289" t="s">
        <v>14</v>
      </c>
      <c r="F92" s="289" t="s">
        <v>0</v>
      </c>
      <c r="G92" s="289" t="s">
        <v>169</v>
      </c>
      <c r="H92" s="293" t="s">
        <v>26</v>
      </c>
      <c r="I92" s="293" t="s">
        <v>33</v>
      </c>
      <c r="J92" s="293" t="s">
        <v>121</v>
      </c>
      <c r="K92" s="290">
        <f>'приложение 3'!J39</f>
        <v>180</v>
      </c>
      <c r="L92" s="290">
        <f>'приложение 3'!K39</f>
        <v>100</v>
      </c>
      <c r="M92" s="290">
        <f>'приложение 3'!L39</f>
        <v>32.900000000000006</v>
      </c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</row>
    <row r="93" spans="2:26" ht="15" customHeight="1">
      <c r="B93" s="244" t="s">
        <v>140</v>
      </c>
      <c r="C93" s="242" t="s">
        <v>66</v>
      </c>
      <c r="D93" s="242" t="s">
        <v>37</v>
      </c>
      <c r="E93" s="242" t="s">
        <v>14</v>
      </c>
      <c r="F93" s="242" t="s">
        <v>0</v>
      </c>
      <c r="G93" s="242" t="s">
        <v>142</v>
      </c>
      <c r="H93" s="111"/>
      <c r="I93" s="111"/>
      <c r="J93" s="111"/>
      <c r="K93" s="269">
        <f>K94+K99</f>
        <v>11.100000000000001</v>
      </c>
      <c r="L93" s="269">
        <f>L98+L103+L107+L111</f>
        <v>56</v>
      </c>
      <c r="M93" s="269">
        <f>M98+M103+M107+M111</f>
        <v>20.100000000000001</v>
      </c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</row>
    <row r="94" spans="2:26" ht="15" customHeight="1">
      <c r="B94" s="244" t="s">
        <v>145</v>
      </c>
      <c r="C94" s="242" t="s">
        <v>66</v>
      </c>
      <c r="D94" s="242" t="s">
        <v>37</v>
      </c>
      <c r="E94" s="242" t="s">
        <v>14</v>
      </c>
      <c r="F94" s="242" t="s">
        <v>0</v>
      </c>
      <c r="G94" s="242" t="s">
        <v>143</v>
      </c>
      <c r="H94" s="111"/>
      <c r="I94" s="111"/>
      <c r="J94" s="111"/>
      <c r="K94" s="269">
        <f t="shared" ref="K94:M97" si="17">K95</f>
        <v>0</v>
      </c>
      <c r="L94" s="269">
        <f t="shared" si="17"/>
        <v>2</v>
      </c>
      <c r="M94" s="269">
        <f t="shared" si="17"/>
        <v>1</v>
      </c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</row>
    <row r="95" spans="2:26" ht="24.6" customHeight="1">
      <c r="B95" s="239" t="s">
        <v>131</v>
      </c>
      <c r="C95" s="242" t="s">
        <v>66</v>
      </c>
      <c r="D95" s="242" t="s">
        <v>37</v>
      </c>
      <c r="E95" s="242" t="s">
        <v>14</v>
      </c>
      <c r="F95" s="242" t="s">
        <v>0</v>
      </c>
      <c r="G95" s="242" t="s">
        <v>130</v>
      </c>
      <c r="H95" s="111"/>
      <c r="I95" s="111"/>
      <c r="J95" s="111"/>
      <c r="K95" s="269">
        <f t="shared" si="17"/>
        <v>0</v>
      </c>
      <c r="L95" s="269">
        <f t="shared" si="17"/>
        <v>2</v>
      </c>
      <c r="M95" s="269">
        <f t="shared" si="17"/>
        <v>1</v>
      </c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</row>
    <row r="96" spans="2:26" ht="15" customHeight="1">
      <c r="B96" s="271" t="s">
        <v>40</v>
      </c>
      <c r="C96" s="242" t="s">
        <v>66</v>
      </c>
      <c r="D96" s="242" t="s">
        <v>37</v>
      </c>
      <c r="E96" s="242" t="s">
        <v>14</v>
      </c>
      <c r="F96" s="242" t="s">
        <v>0</v>
      </c>
      <c r="G96" s="242" t="s">
        <v>130</v>
      </c>
      <c r="H96" s="286" t="s">
        <v>26</v>
      </c>
      <c r="I96" s="286"/>
      <c r="J96" s="111"/>
      <c r="K96" s="269">
        <f t="shared" si="17"/>
        <v>0</v>
      </c>
      <c r="L96" s="269">
        <f t="shared" si="17"/>
        <v>2</v>
      </c>
      <c r="M96" s="269">
        <f t="shared" si="17"/>
        <v>1</v>
      </c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</row>
    <row r="97" spans="2:26" ht="15" customHeight="1">
      <c r="B97" s="270" t="s">
        <v>8</v>
      </c>
      <c r="C97" s="242" t="s">
        <v>66</v>
      </c>
      <c r="D97" s="242" t="s">
        <v>37</v>
      </c>
      <c r="E97" s="242" t="s">
        <v>14</v>
      </c>
      <c r="F97" s="242" t="s">
        <v>0</v>
      </c>
      <c r="G97" s="242" t="s">
        <v>130</v>
      </c>
      <c r="H97" s="286" t="s">
        <v>26</v>
      </c>
      <c r="I97" s="286" t="s">
        <v>33</v>
      </c>
      <c r="J97" s="111"/>
      <c r="K97" s="269">
        <f t="shared" si="17"/>
        <v>0</v>
      </c>
      <c r="L97" s="269">
        <f t="shared" si="17"/>
        <v>2</v>
      </c>
      <c r="M97" s="269">
        <f t="shared" si="17"/>
        <v>1</v>
      </c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</row>
    <row r="98" spans="2:26" ht="15" customHeight="1">
      <c r="B98" s="43" t="s">
        <v>128</v>
      </c>
      <c r="C98" s="242" t="s">
        <v>66</v>
      </c>
      <c r="D98" s="242" t="s">
        <v>37</v>
      </c>
      <c r="E98" s="242" t="s">
        <v>14</v>
      </c>
      <c r="F98" s="242" t="s">
        <v>0</v>
      </c>
      <c r="G98" s="242" t="s">
        <v>130</v>
      </c>
      <c r="H98" s="111" t="s">
        <v>26</v>
      </c>
      <c r="I98" s="111" t="s">
        <v>33</v>
      </c>
      <c r="J98" s="111" t="s">
        <v>121</v>
      </c>
      <c r="K98" s="269">
        <f>'приложение 3'!J42</f>
        <v>0</v>
      </c>
      <c r="L98" s="269">
        <f>'приложение 3'!K42</f>
        <v>2</v>
      </c>
      <c r="M98" s="269">
        <f>'приложение 3'!L42</f>
        <v>1</v>
      </c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</row>
    <row r="99" spans="2:26" ht="15" customHeight="1">
      <c r="B99" s="244" t="s">
        <v>141</v>
      </c>
      <c r="C99" s="242" t="s">
        <v>66</v>
      </c>
      <c r="D99" s="242" t="s">
        <v>37</v>
      </c>
      <c r="E99" s="242" t="s">
        <v>14</v>
      </c>
      <c r="F99" s="242" t="s">
        <v>0</v>
      </c>
      <c r="G99" s="242" t="s">
        <v>144</v>
      </c>
      <c r="H99" s="111"/>
      <c r="I99" s="111"/>
      <c r="J99" s="111"/>
      <c r="K99" s="269">
        <f>K103+K107+K111</f>
        <v>11.100000000000001</v>
      </c>
      <c r="L99" s="269">
        <f>L103+L107+L111</f>
        <v>54</v>
      </c>
      <c r="M99" s="269">
        <f>M103+M107+M111</f>
        <v>19.100000000000001</v>
      </c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</row>
    <row r="100" spans="2:26" ht="15" customHeight="1">
      <c r="B100" s="183" t="s">
        <v>4</v>
      </c>
      <c r="C100" s="242" t="s">
        <v>66</v>
      </c>
      <c r="D100" s="242" t="s">
        <v>37</v>
      </c>
      <c r="E100" s="242" t="s">
        <v>14</v>
      </c>
      <c r="F100" s="242" t="s">
        <v>0</v>
      </c>
      <c r="G100" s="242" t="s">
        <v>46</v>
      </c>
      <c r="H100" s="111"/>
      <c r="I100" s="111"/>
      <c r="J100" s="111"/>
      <c r="K100" s="269">
        <f t="shared" ref="K100:M102" si="18">K101</f>
        <v>4.4000000000000004</v>
      </c>
      <c r="L100" s="269">
        <f t="shared" si="18"/>
        <v>15</v>
      </c>
      <c r="M100" s="269">
        <f t="shared" si="18"/>
        <v>9.1</v>
      </c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</row>
    <row r="101" spans="2:26" ht="15" customHeight="1">
      <c r="B101" s="271" t="s">
        <v>40</v>
      </c>
      <c r="C101" s="242" t="s">
        <v>66</v>
      </c>
      <c r="D101" s="242" t="s">
        <v>37</v>
      </c>
      <c r="E101" s="242" t="s">
        <v>14</v>
      </c>
      <c r="F101" s="242" t="s">
        <v>0</v>
      </c>
      <c r="G101" s="242" t="s">
        <v>46</v>
      </c>
      <c r="H101" s="286" t="s">
        <v>26</v>
      </c>
      <c r="I101" s="286"/>
      <c r="J101" s="111"/>
      <c r="K101" s="269">
        <f t="shared" si="18"/>
        <v>4.4000000000000004</v>
      </c>
      <c r="L101" s="269">
        <f t="shared" si="18"/>
        <v>15</v>
      </c>
      <c r="M101" s="269">
        <f t="shared" si="18"/>
        <v>9.1</v>
      </c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</row>
    <row r="102" spans="2:26" ht="15" customHeight="1">
      <c r="B102" s="270" t="s">
        <v>8</v>
      </c>
      <c r="C102" s="242" t="s">
        <v>66</v>
      </c>
      <c r="D102" s="242" t="s">
        <v>37</v>
      </c>
      <c r="E102" s="242" t="s">
        <v>14</v>
      </c>
      <c r="F102" s="242" t="s">
        <v>0</v>
      </c>
      <c r="G102" s="242" t="s">
        <v>46</v>
      </c>
      <c r="H102" s="286" t="s">
        <v>26</v>
      </c>
      <c r="I102" s="286" t="s">
        <v>33</v>
      </c>
      <c r="J102" s="111"/>
      <c r="K102" s="269">
        <f t="shared" si="18"/>
        <v>4.4000000000000004</v>
      </c>
      <c r="L102" s="269">
        <f t="shared" si="18"/>
        <v>15</v>
      </c>
      <c r="M102" s="269">
        <f t="shared" si="18"/>
        <v>9.1</v>
      </c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</row>
    <row r="103" spans="2:26" ht="15" customHeight="1">
      <c r="B103" s="43" t="s">
        <v>128</v>
      </c>
      <c r="C103" s="242" t="s">
        <v>66</v>
      </c>
      <c r="D103" s="242" t="s">
        <v>37</v>
      </c>
      <c r="E103" s="242" t="s">
        <v>14</v>
      </c>
      <c r="F103" s="242" t="s">
        <v>0</v>
      </c>
      <c r="G103" s="242" t="s">
        <v>46</v>
      </c>
      <c r="H103" s="111" t="s">
        <v>26</v>
      </c>
      <c r="I103" s="111" t="s">
        <v>33</v>
      </c>
      <c r="J103" s="111" t="s">
        <v>121</v>
      </c>
      <c r="K103" s="269">
        <f>'приложение 3'!J44</f>
        <v>4.4000000000000004</v>
      </c>
      <c r="L103" s="269">
        <f>'приложение 3'!K44</f>
        <v>15</v>
      </c>
      <c r="M103" s="269">
        <f>'приложение 3'!L44</f>
        <v>9.1</v>
      </c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</row>
    <row r="104" spans="2:26" ht="15" customHeight="1">
      <c r="B104" s="183" t="s">
        <v>5</v>
      </c>
      <c r="C104" s="242" t="s">
        <v>66</v>
      </c>
      <c r="D104" s="242" t="s">
        <v>37</v>
      </c>
      <c r="E104" s="242" t="s">
        <v>14</v>
      </c>
      <c r="F104" s="242" t="s">
        <v>0</v>
      </c>
      <c r="G104" s="242" t="s">
        <v>47</v>
      </c>
      <c r="H104" s="111"/>
      <c r="I104" s="111"/>
      <c r="J104" s="111"/>
      <c r="K104" s="269">
        <f t="shared" ref="K104:M106" si="19">K105</f>
        <v>2.5</v>
      </c>
      <c r="L104" s="269">
        <f t="shared" si="19"/>
        <v>10</v>
      </c>
      <c r="M104" s="269">
        <f t="shared" si="19"/>
        <v>10</v>
      </c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</row>
    <row r="105" spans="2:26" ht="15" customHeight="1">
      <c r="B105" s="271" t="s">
        <v>40</v>
      </c>
      <c r="C105" s="242" t="s">
        <v>66</v>
      </c>
      <c r="D105" s="242" t="s">
        <v>37</v>
      </c>
      <c r="E105" s="242" t="s">
        <v>14</v>
      </c>
      <c r="F105" s="242" t="s">
        <v>0</v>
      </c>
      <c r="G105" s="242" t="s">
        <v>47</v>
      </c>
      <c r="H105" s="286" t="s">
        <v>26</v>
      </c>
      <c r="I105" s="286"/>
      <c r="J105" s="111"/>
      <c r="K105" s="269">
        <f t="shared" si="19"/>
        <v>2.5</v>
      </c>
      <c r="L105" s="269">
        <f t="shared" si="19"/>
        <v>10</v>
      </c>
      <c r="M105" s="269">
        <f t="shared" si="19"/>
        <v>10</v>
      </c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</row>
    <row r="106" spans="2:26" ht="15" customHeight="1">
      <c r="B106" s="270" t="s">
        <v>8</v>
      </c>
      <c r="C106" s="242" t="s">
        <v>66</v>
      </c>
      <c r="D106" s="242" t="s">
        <v>37</v>
      </c>
      <c r="E106" s="242" t="s">
        <v>14</v>
      </c>
      <c r="F106" s="242" t="s">
        <v>0</v>
      </c>
      <c r="G106" s="242" t="s">
        <v>47</v>
      </c>
      <c r="H106" s="286" t="s">
        <v>26</v>
      </c>
      <c r="I106" s="286" t="s">
        <v>33</v>
      </c>
      <c r="J106" s="111"/>
      <c r="K106" s="269">
        <f t="shared" si="19"/>
        <v>2.5</v>
      </c>
      <c r="L106" s="269">
        <f t="shared" si="19"/>
        <v>10</v>
      </c>
      <c r="M106" s="269">
        <f t="shared" si="19"/>
        <v>10</v>
      </c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</row>
    <row r="107" spans="2:26" ht="15" customHeight="1">
      <c r="B107" s="43" t="s">
        <v>128</v>
      </c>
      <c r="C107" s="242" t="s">
        <v>66</v>
      </c>
      <c r="D107" s="242" t="s">
        <v>37</v>
      </c>
      <c r="E107" s="242" t="s">
        <v>14</v>
      </c>
      <c r="F107" s="242" t="s">
        <v>0</v>
      </c>
      <c r="G107" s="242" t="s">
        <v>47</v>
      </c>
      <c r="H107" s="111" t="s">
        <v>26</v>
      </c>
      <c r="I107" s="111" t="s">
        <v>33</v>
      </c>
      <c r="J107" s="111" t="s">
        <v>121</v>
      </c>
      <c r="K107" s="269">
        <f>'приложение 3'!J45</f>
        <v>2.5</v>
      </c>
      <c r="L107" s="269">
        <f>'приложение 3'!K45</f>
        <v>10</v>
      </c>
      <c r="M107" s="269">
        <f>'приложение 3'!L45</f>
        <v>10</v>
      </c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</row>
    <row r="108" spans="2:26" ht="15" customHeight="1">
      <c r="B108" s="183" t="s">
        <v>163</v>
      </c>
      <c r="C108" s="242" t="s">
        <v>66</v>
      </c>
      <c r="D108" s="242" t="s">
        <v>37</v>
      </c>
      <c r="E108" s="242" t="s">
        <v>14</v>
      </c>
      <c r="F108" s="242" t="s">
        <v>0</v>
      </c>
      <c r="G108" s="242" t="s">
        <v>1</v>
      </c>
      <c r="H108" s="111"/>
      <c r="I108" s="111"/>
      <c r="J108" s="111"/>
      <c r="K108" s="269">
        <f t="shared" ref="K108:M110" si="20">K109</f>
        <v>4.2</v>
      </c>
      <c r="L108" s="269">
        <f t="shared" si="20"/>
        <v>29</v>
      </c>
      <c r="M108" s="269">
        <f t="shared" si="20"/>
        <v>0</v>
      </c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</row>
    <row r="109" spans="2:26" ht="15" customHeight="1">
      <c r="B109" s="271" t="s">
        <v>40</v>
      </c>
      <c r="C109" s="242" t="s">
        <v>66</v>
      </c>
      <c r="D109" s="242" t="s">
        <v>37</v>
      </c>
      <c r="E109" s="242" t="s">
        <v>14</v>
      </c>
      <c r="F109" s="242" t="s">
        <v>0</v>
      </c>
      <c r="G109" s="242" t="s">
        <v>1</v>
      </c>
      <c r="H109" s="286" t="s">
        <v>26</v>
      </c>
      <c r="I109" s="286"/>
      <c r="J109" s="111"/>
      <c r="K109" s="269">
        <f t="shared" si="20"/>
        <v>4.2</v>
      </c>
      <c r="L109" s="269">
        <f t="shared" si="20"/>
        <v>29</v>
      </c>
      <c r="M109" s="269">
        <f t="shared" si="20"/>
        <v>0</v>
      </c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</row>
    <row r="110" spans="2:26" ht="15" customHeight="1">
      <c r="B110" s="270" t="s">
        <v>8</v>
      </c>
      <c r="C110" s="242" t="s">
        <v>66</v>
      </c>
      <c r="D110" s="242" t="s">
        <v>37</v>
      </c>
      <c r="E110" s="242" t="s">
        <v>14</v>
      </c>
      <c r="F110" s="242" t="s">
        <v>0</v>
      </c>
      <c r="G110" s="242" t="s">
        <v>1</v>
      </c>
      <c r="H110" s="286" t="s">
        <v>26</v>
      </c>
      <c r="I110" s="286" t="s">
        <v>33</v>
      </c>
      <c r="J110" s="111"/>
      <c r="K110" s="269">
        <f t="shared" si="20"/>
        <v>4.2</v>
      </c>
      <c r="L110" s="269">
        <f t="shared" si="20"/>
        <v>29</v>
      </c>
      <c r="M110" s="269">
        <f t="shared" si="20"/>
        <v>0</v>
      </c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</row>
    <row r="111" spans="2:26" ht="15" customHeight="1">
      <c r="B111" s="43" t="s">
        <v>128</v>
      </c>
      <c r="C111" s="242" t="s">
        <v>66</v>
      </c>
      <c r="D111" s="242" t="s">
        <v>37</v>
      </c>
      <c r="E111" s="242" t="s">
        <v>14</v>
      </c>
      <c r="F111" s="242" t="s">
        <v>0</v>
      </c>
      <c r="G111" s="242" t="s">
        <v>1</v>
      </c>
      <c r="H111" s="111" t="s">
        <v>26</v>
      </c>
      <c r="I111" s="111" t="s">
        <v>33</v>
      </c>
      <c r="J111" s="111" t="s">
        <v>121</v>
      </c>
      <c r="K111" s="269">
        <f>'приложение 3'!J46</f>
        <v>4.2</v>
      </c>
      <c r="L111" s="269">
        <f>'приложение 3'!K46</f>
        <v>29</v>
      </c>
      <c r="M111" s="269">
        <f>'приложение 3'!L46</f>
        <v>0</v>
      </c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</row>
    <row r="112" spans="2:26" ht="24.75" customHeight="1">
      <c r="B112" s="29" t="s">
        <v>86</v>
      </c>
      <c r="C112" s="53" t="s">
        <v>66</v>
      </c>
      <c r="D112" s="53" t="s">
        <v>37</v>
      </c>
      <c r="E112" s="53" t="s">
        <v>14</v>
      </c>
      <c r="F112" s="53" t="s">
        <v>119</v>
      </c>
      <c r="G112" s="53"/>
      <c r="H112" s="111"/>
      <c r="I112" s="111"/>
      <c r="J112" s="111"/>
      <c r="K112" s="269">
        <f>K113+K128+K137</f>
        <v>812</v>
      </c>
      <c r="L112" s="269">
        <f>L113+L128+L137</f>
        <v>0</v>
      </c>
      <c r="M112" s="269">
        <f>M113+M128+M137</f>
        <v>0</v>
      </c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</row>
    <row r="113" spans="2:26" ht="24.75" customHeight="1">
      <c r="B113" s="238" t="s">
        <v>135</v>
      </c>
      <c r="C113" s="53" t="s">
        <v>66</v>
      </c>
      <c r="D113" s="53" t="s">
        <v>37</v>
      </c>
      <c r="E113" s="53" t="s">
        <v>14</v>
      </c>
      <c r="F113" s="53" t="s">
        <v>119</v>
      </c>
      <c r="G113" s="93" t="s">
        <v>137</v>
      </c>
      <c r="H113" s="111"/>
      <c r="I113" s="111"/>
      <c r="J113" s="111"/>
      <c r="K113" s="269">
        <f>K114</f>
        <v>812</v>
      </c>
      <c r="L113" s="269">
        <f>L114</f>
        <v>0</v>
      </c>
      <c r="M113" s="269">
        <f>M114</f>
        <v>0</v>
      </c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</row>
    <row r="114" spans="2:26" ht="24.75" customHeight="1">
      <c r="B114" s="238" t="s">
        <v>136</v>
      </c>
      <c r="C114" s="53" t="s">
        <v>66</v>
      </c>
      <c r="D114" s="53" t="s">
        <v>37</v>
      </c>
      <c r="E114" s="53" t="s">
        <v>14</v>
      </c>
      <c r="F114" s="53" t="s">
        <v>119</v>
      </c>
      <c r="G114" s="92" t="s">
        <v>152</v>
      </c>
      <c r="H114" s="111"/>
      <c r="I114" s="111"/>
      <c r="J114" s="111"/>
      <c r="K114" s="269">
        <f>K118+K122+K126</f>
        <v>812</v>
      </c>
      <c r="L114" s="269">
        <f>L118+L122+L126</f>
        <v>0</v>
      </c>
      <c r="M114" s="269">
        <f>M118+M122+M126</f>
        <v>0</v>
      </c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</row>
    <row r="115" spans="2:26" ht="24.75" customHeight="1">
      <c r="B115" s="244" t="s">
        <v>51</v>
      </c>
      <c r="C115" s="53" t="s">
        <v>66</v>
      </c>
      <c r="D115" s="53" t="s">
        <v>37</v>
      </c>
      <c r="E115" s="53" t="s">
        <v>14</v>
      </c>
      <c r="F115" s="53" t="s">
        <v>119</v>
      </c>
      <c r="G115" s="92" t="s">
        <v>2</v>
      </c>
      <c r="H115" s="111"/>
      <c r="I115" s="111"/>
      <c r="J115" s="111"/>
      <c r="K115" s="269">
        <f t="shared" ref="K115:M117" si="21">K116</f>
        <v>760</v>
      </c>
      <c r="L115" s="269">
        <f t="shared" si="21"/>
        <v>0</v>
      </c>
      <c r="M115" s="269">
        <f t="shared" si="21"/>
        <v>0</v>
      </c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</row>
    <row r="116" spans="2:26" ht="24.75" customHeight="1">
      <c r="B116" s="271" t="s">
        <v>40</v>
      </c>
      <c r="C116" s="53" t="s">
        <v>66</v>
      </c>
      <c r="D116" s="53" t="s">
        <v>37</v>
      </c>
      <c r="E116" s="53" t="s">
        <v>14</v>
      </c>
      <c r="F116" s="53" t="s">
        <v>119</v>
      </c>
      <c r="G116" s="92" t="s">
        <v>2</v>
      </c>
      <c r="H116" s="286" t="s">
        <v>26</v>
      </c>
      <c r="I116" s="286"/>
      <c r="J116" s="111"/>
      <c r="K116" s="269">
        <f t="shared" si="21"/>
        <v>760</v>
      </c>
      <c r="L116" s="269">
        <f t="shared" si="21"/>
        <v>0</v>
      </c>
      <c r="M116" s="269">
        <f t="shared" si="21"/>
        <v>0</v>
      </c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</row>
    <row r="117" spans="2:26" ht="24.75" customHeight="1">
      <c r="B117" s="270" t="s">
        <v>8</v>
      </c>
      <c r="C117" s="53" t="s">
        <v>66</v>
      </c>
      <c r="D117" s="53" t="s">
        <v>37</v>
      </c>
      <c r="E117" s="53" t="s">
        <v>14</v>
      </c>
      <c r="F117" s="53" t="s">
        <v>119</v>
      </c>
      <c r="G117" s="92" t="s">
        <v>2</v>
      </c>
      <c r="H117" s="286" t="s">
        <v>26</v>
      </c>
      <c r="I117" s="286" t="s">
        <v>33</v>
      </c>
      <c r="J117" s="111"/>
      <c r="K117" s="269">
        <f t="shared" si="21"/>
        <v>760</v>
      </c>
      <c r="L117" s="269">
        <f t="shared" si="21"/>
        <v>0</v>
      </c>
      <c r="M117" s="269">
        <f t="shared" si="21"/>
        <v>0</v>
      </c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</row>
    <row r="118" spans="2:26" ht="24.75" customHeight="1">
      <c r="B118" s="43" t="s">
        <v>128</v>
      </c>
      <c r="C118" s="53" t="s">
        <v>66</v>
      </c>
      <c r="D118" s="53" t="s">
        <v>37</v>
      </c>
      <c r="E118" s="53" t="s">
        <v>14</v>
      </c>
      <c r="F118" s="53" t="s">
        <v>119</v>
      </c>
      <c r="G118" s="92" t="s">
        <v>2</v>
      </c>
      <c r="H118" s="111" t="s">
        <v>26</v>
      </c>
      <c r="I118" s="111" t="s">
        <v>33</v>
      </c>
      <c r="J118" s="111" t="s">
        <v>121</v>
      </c>
      <c r="K118" s="269">
        <f>'приложение 3'!J50</f>
        <v>760</v>
      </c>
      <c r="L118" s="269">
        <f>'приложение 3'!K50</f>
        <v>0</v>
      </c>
      <c r="M118" s="269">
        <f>'приложение 3'!L50</f>
        <v>0</v>
      </c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</row>
    <row r="119" spans="2:26" ht="24.75" customHeight="1">
      <c r="B119" s="183" t="s">
        <v>24</v>
      </c>
      <c r="C119" s="53" t="s">
        <v>66</v>
      </c>
      <c r="D119" s="53" t="s">
        <v>37</v>
      </c>
      <c r="E119" s="53" t="s">
        <v>14</v>
      </c>
      <c r="F119" s="53" t="s">
        <v>119</v>
      </c>
      <c r="G119" s="53" t="s">
        <v>20</v>
      </c>
      <c r="H119" s="111"/>
      <c r="I119" s="111"/>
      <c r="J119" s="111"/>
      <c r="K119" s="269">
        <f t="shared" ref="K119:M121" si="22">K120</f>
        <v>0</v>
      </c>
      <c r="L119" s="269">
        <f t="shared" si="22"/>
        <v>0</v>
      </c>
      <c r="M119" s="269">
        <f t="shared" si="22"/>
        <v>0</v>
      </c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</row>
    <row r="120" spans="2:26" ht="24.75" customHeight="1">
      <c r="B120" s="271" t="s">
        <v>40</v>
      </c>
      <c r="C120" s="53" t="s">
        <v>66</v>
      </c>
      <c r="D120" s="53" t="s">
        <v>37</v>
      </c>
      <c r="E120" s="53" t="s">
        <v>14</v>
      </c>
      <c r="F120" s="53" t="s">
        <v>119</v>
      </c>
      <c r="G120" s="53" t="s">
        <v>20</v>
      </c>
      <c r="H120" s="286" t="s">
        <v>26</v>
      </c>
      <c r="I120" s="286"/>
      <c r="J120" s="111"/>
      <c r="K120" s="269">
        <f t="shared" si="22"/>
        <v>0</v>
      </c>
      <c r="L120" s="269">
        <f t="shared" si="22"/>
        <v>0</v>
      </c>
      <c r="M120" s="269">
        <f t="shared" si="22"/>
        <v>0</v>
      </c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</row>
    <row r="121" spans="2:26" ht="24.75" customHeight="1">
      <c r="B121" s="270" t="s">
        <v>8</v>
      </c>
      <c r="C121" s="53" t="s">
        <v>66</v>
      </c>
      <c r="D121" s="53" t="s">
        <v>37</v>
      </c>
      <c r="E121" s="53" t="s">
        <v>14</v>
      </c>
      <c r="F121" s="53" t="s">
        <v>119</v>
      </c>
      <c r="G121" s="53" t="s">
        <v>20</v>
      </c>
      <c r="H121" s="286" t="s">
        <v>26</v>
      </c>
      <c r="I121" s="286" t="s">
        <v>33</v>
      </c>
      <c r="J121" s="111"/>
      <c r="K121" s="269">
        <f t="shared" si="22"/>
        <v>0</v>
      </c>
      <c r="L121" s="269">
        <f t="shared" si="22"/>
        <v>0</v>
      </c>
      <c r="M121" s="269">
        <f t="shared" si="22"/>
        <v>0</v>
      </c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</row>
    <row r="122" spans="2:26" ht="24.75" customHeight="1">
      <c r="B122" s="43" t="s">
        <v>128</v>
      </c>
      <c r="C122" s="53" t="s">
        <v>66</v>
      </c>
      <c r="D122" s="53" t="s">
        <v>37</v>
      </c>
      <c r="E122" s="53" t="s">
        <v>14</v>
      </c>
      <c r="F122" s="53" t="s">
        <v>119</v>
      </c>
      <c r="G122" s="53" t="s">
        <v>20</v>
      </c>
      <c r="H122" s="111" t="s">
        <v>26</v>
      </c>
      <c r="I122" s="111" t="s">
        <v>33</v>
      </c>
      <c r="J122" s="111" t="s">
        <v>121</v>
      </c>
      <c r="K122" s="269">
        <f>'приложение 3'!J51</f>
        <v>0</v>
      </c>
      <c r="L122" s="269">
        <f>'приложение 3'!K51</f>
        <v>0</v>
      </c>
      <c r="M122" s="269">
        <f>'приложение 3'!L51</f>
        <v>0</v>
      </c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</row>
    <row r="123" spans="2:26" ht="24.75" customHeight="1">
      <c r="B123" s="244" t="s">
        <v>52</v>
      </c>
      <c r="C123" s="53" t="s">
        <v>66</v>
      </c>
      <c r="D123" s="53" t="s">
        <v>37</v>
      </c>
      <c r="E123" s="53" t="s">
        <v>14</v>
      </c>
      <c r="F123" s="53" t="s">
        <v>119</v>
      </c>
      <c r="G123" s="53" t="s">
        <v>11</v>
      </c>
      <c r="H123" s="111"/>
      <c r="I123" s="111"/>
      <c r="J123" s="111"/>
      <c r="K123" s="269">
        <f t="shared" ref="K123:M125" si="23">K124</f>
        <v>52</v>
      </c>
      <c r="L123" s="269">
        <f t="shared" si="23"/>
        <v>0</v>
      </c>
      <c r="M123" s="269">
        <f t="shared" si="23"/>
        <v>0</v>
      </c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</row>
    <row r="124" spans="2:26" ht="24.75" customHeight="1">
      <c r="B124" s="271" t="s">
        <v>40</v>
      </c>
      <c r="C124" s="53" t="s">
        <v>66</v>
      </c>
      <c r="D124" s="53" t="s">
        <v>37</v>
      </c>
      <c r="E124" s="53" t="s">
        <v>14</v>
      </c>
      <c r="F124" s="53" t="s">
        <v>119</v>
      </c>
      <c r="G124" s="53" t="s">
        <v>11</v>
      </c>
      <c r="H124" s="286" t="s">
        <v>26</v>
      </c>
      <c r="I124" s="286"/>
      <c r="J124" s="111"/>
      <c r="K124" s="269">
        <f t="shared" si="23"/>
        <v>52</v>
      </c>
      <c r="L124" s="269">
        <f t="shared" si="23"/>
        <v>0</v>
      </c>
      <c r="M124" s="269">
        <f t="shared" si="23"/>
        <v>0</v>
      </c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</row>
    <row r="125" spans="2:26" ht="24.75" customHeight="1">
      <c r="B125" s="270" t="s">
        <v>8</v>
      </c>
      <c r="C125" s="53" t="s">
        <v>66</v>
      </c>
      <c r="D125" s="53" t="s">
        <v>37</v>
      </c>
      <c r="E125" s="53" t="s">
        <v>14</v>
      </c>
      <c r="F125" s="53" t="s">
        <v>119</v>
      </c>
      <c r="G125" s="53" t="s">
        <v>11</v>
      </c>
      <c r="H125" s="286" t="s">
        <v>26</v>
      </c>
      <c r="I125" s="286" t="s">
        <v>33</v>
      </c>
      <c r="J125" s="111"/>
      <c r="K125" s="269">
        <f t="shared" si="23"/>
        <v>52</v>
      </c>
      <c r="L125" s="269">
        <f t="shared" si="23"/>
        <v>0</v>
      </c>
      <c r="M125" s="269">
        <f t="shared" si="23"/>
        <v>0</v>
      </c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</row>
    <row r="126" spans="2:26" ht="24.75" customHeight="1">
      <c r="B126" s="43" t="s">
        <v>128</v>
      </c>
      <c r="C126" s="53" t="s">
        <v>66</v>
      </c>
      <c r="D126" s="53" t="s">
        <v>37</v>
      </c>
      <c r="E126" s="53" t="s">
        <v>14</v>
      </c>
      <c r="F126" s="53" t="s">
        <v>119</v>
      </c>
      <c r="G126" s="53" t="s">
        <v>11</v>
      </c>
      <c r="H126" s="111" t="s">
        <v>26</v>
      </c>
      <c r="I126" s="111" t="s">
        <v>33</v>
      </c>
      <c r="J126" s="111" t="s">
        <v>121</v>
      </c>
      <c r="K126" s="269">
        <f>'приложение 3'!J52</f>
        <v>52</v>
      </c>
      <c r="L126" s="269">
        <f>'приложение 3'!K52</f>
        <v>0</v>
      </c>
      <c r="M126" s="269">
        <f>'приложение 3'!L52</f>
        <v>0</v>
      </c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</row>
    <row r="127" spans="2:26" ht="24.75" customHeight="1">
      <c r="B127" s="244" t="s">
        <v>146</v>
      </c>
      <c r="C127" s="53" t="s">
        <v>66</v>
      </c>
      <c r="D127" s="53" t="s">
        <v>37</v>
      </c>
      <c r="E127" s="53" t="s">
        <v>14</v>
      </c>
      <c r="F127" s="53" t="s">
        <v>119</v>
      </c>
      <c r="G127" s="53" t="s">
        <v>138</v>
      </c>
      <c r="H127" s="111"/>
      <c r="I127" s="111"/>
      <c r="J127" s="111"/>
      <c r="K127" s="269">
        <f>K128</f>
        <v>0</v>
      </c>
      <c r="L127" s="269">
        <f>L128</f>
        <v>0</v>
      </c>
      <c r="M127" s="269">
        <f>M128</f>
        <v>0</v>
      </c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</row>
    <row r="128" spans="2:26" ht="24.75" customHeight="1">
      <c r="B128" s="244" t="s">
        <v>147</v>
      </c>
      <c r="C128" s="53" t="s">
        <v>66</v>
      </c>
      <c r="D128" s="53" t="s">
        <v>37</v>
      </c>
      <c r="E128" s="53" t="s">
        <v>14</v>
      </c>
      <c r="F128" s="53" t="s">
        <v>119</v>
      </c>
      <c r="G128" s="53" t="s">
        <v>139</v>
      </c>
      <c r="H128" s="111"/>
      <c r="I128" s="111"/>
      <c r="J128" s="111"/>
      <c r="K128" s="269">
        <f>K132+K136</f>
        <v>0</v>
      </c>
      <c r="L128" s="269">
        <f>L132+L136</f>
        <v>0</v>
      </c>
      <c r="M128" s="269">
        <f>M132+M136</f>
        <v>0</v>
      </c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2:26" ht="24.75" customHeight="1">
      <c r="B129" s="183" t="s">
        <v>126</v>
      </c>
      <c r="C129" s="53" t="s">
        <v>66</v>
      </c>
      <c r="D129" s="53" t="s">
        <v>37</v>
      </c>
      <c r="E129" s="53" t="s">
        <v>14</v>
      </c>
      <c r="F129" s="53" t="s">
        <v>119</v>
      </c>
      <c r="G129" s="53" t="s">
        <v>45</v>
      </c>
      <c r="H129" s="111"/>
      <c r="I129" s="111"/>
      <c r="J129" s="111"/>
      <c r="K129" s="269">
        <f t="shared" ref="K129:M131" si="24">K130</f>
        <v>0</v>
      </c>
      <c r="L129" s="269">
        <f t="shared" si="24"/>
        <v>0</v>
      </c>
      <c r="M129" s="269">
        <f t="shared" si="24"/>
        <v>0</v>
      </c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</row>
    <row r="130" spans="2:26" ht="24.75" customHeight="1">
      <c r="B130" s="271" t="s">
        <v>40</v>
      </c>
      <c r="C130" s="53" t="s">
        <v>66</v>
      </c>
      <c r="D130" s="53" t="s">
        <v>37</v>
      </c>
      <c r="E130" s="53" t="s">
        <v>14</v>
      </c>
      <c r="F130" s="53" t="s">
        <v>119</v>
      </c>
      <c r="G130" s="53" t="s">
        <v>45</v>
      </c>
      <c r="H130" s="286" t="s">
        <v>26</v>
      </c>
      <c r="I130" s="286"/>
      <c r="J130" s="111"/>
      <c r="K130" s="269">
        <f t="shared" si="24"/>
        <v>0</v>
      </c>
      <c r="L130" s="269">
        <f t="shared" si="24"/>
        <v>0</v>
      </c>
      <c r="M130" s="269">
        <f t="shared" si="24"/>
        <v>0</v>
      </c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</row>
    <row r="131" spans="2:26" ht="24.75" customHeight="1">
      <c r="B131" s="270" t="s">
        <v>8</v>
      </c>
      <c r="C131" s="53" t="s">
        <v>66</v>
      </c>
      <c r="D131" s="53" t="s">
        <v>37</v>
      </c>
      <c r="E131" s="53" t="s">
        <v>14</v>
      </c>
      <c r="F131" s="53" t="s">
        <v>119</v>
      </c>
      <c r="G131" s="53" t="s">
        <v>45</v>
      </c>
      <c r="H131" s="286" t="s">
        <v>26</v>
      </c>
      <c r="I131" s="286" t="s">
        <v>33</v>
      </c>
      <c r="J131" s="111"/>
      <c r="K131" s="269">
        <f t="shared" si="24"/>
        <v>0</v>
      </c>
      <c r="L131" s="269">
        <f t="shared" si="24"/>
        <v>0</v>
      </c>
      <c r="M131" s="269">
        <f t="shared" si="24"/>
        <v>0</v>
      </c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</row>
    <row r="132" spans="2:26" ht="24.75" customHeight="1">
      <c r="B132" s="43" t="s">
        <v>128</v>
      </c>
      <c r="C132" s="53" t="s">
        <v>66</v>
      </c>
      <c r="D132" s="53" t="s">
        <v>37</v>
      </c>
      <c r="E132" s="53" t="s">
        <v>14</v>
      </c>
      <c r="F132" s="53" t="s">
        <v>119</v>
      </c>
      <c r="G132" s="53" t="s">
        <v>45</v>
      </c>
      <c r="H132" s="111" t="s">
        <v>26</v>
      </c>
      <c r="I132" s="111" t="s">
        <v>33</v>
      </c>
      <c r="J132" s="111" t="s">
        <v>121</v>
      </c>
      <c r="K132" s="269">
        <f>'приложение 3'!J55</f>
        <v>0</v>
      </c>
      <c r="L132" s="269">
        <f>'приложение 3'!K55</f>
        <v>0</v>
      </c>
      <c r="M132" s="269">
        <f>'приложение 3'!L55</f>
        <v>0</v>
      </c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2:26" s="294" customFormat="1" ht="24.75" customHeight="1">
      <c r="B133" s="183" t="s">
        <v>72</v>
      </c>
      <c r="C133" s="53" t="s">
        <v>66</v>
      </c>
      <c r="D133" s="53" t="s">
        <v>37</v>
      </c>
      <c r="E133" s="53" t="s">
        <v>14</v>
      </c>
      <c r="F133" s="53" t="s">
        <v>119</v>
      </c>
      <c r="G133" s="53" t="s">
        <v>73</v>
      </c>
      <c r="H133" s="308"/>
      <c r="I133" s="308"/>
      <c r="J133" s="308"/>
      <c r="K133" s="295">
        <f t="shared" ref="K133:M135" si="25">K134</f>
        <v>0</v>
      </c>
      <c r="L133" s="295">
        <f t="shared" si="25"/>
        <v>0</v>
      </c>
      <c r="M133" s="295">
        <f t="shared" si="25"/>
        <v>0</v>
      </c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</row>
    <row r="134" spans="2:26" s="294" customFormat="1" ht="24.75" customHeight="1">
      <c r="B134" s="271" t="s">
        <v>40</v>
      </c>
      <c r="C134" s="53" t="s">
        <v>66</v>
      </c>
      <c r="D134" s="53" t="s">
        <v>37</v>
      </c>
      <c r="E134" s="53" t="s">
        <v>14</v>
      </c>
      <c r="F134" s="53" t="s">
        <v>119</v>
      </c>
      <c r="G134" s="53" t="s">
        <v>73</v>
      </c>
      <c r="H134" s="286" t="s">
        <v>26</v>
      </c>
      <c r="I134" s="286"/>
      <c r="J134" s="111"/>
      <c r="K134" s="295">
        <f t="shared" si="25"/>
        <v>0</v>
      </c>
      <c r="L134" s="295">
        <f t="shared" si="25"/>
        <v>0</v>
      </c>
      <c r="M134" s="295">
        <f t="shared" si="25"/>
        <v>0</v>
      </c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</row>
    <row r="135" spans="2:26" s="294" customFormat="1" ht="24.75" customHeight="1">
      <c r="B135" s="270" t="s">
        <v>8</v>
      </c>
      <c r="C135" s="53" t="s">
        <v>66</v>
      </c>
      <c r="D135" s="53" t="s">
        <v>37</v>
      </c>
      <c r="E135" s="53" t="s">
        <v>14</v>
      </c>
      <c r="F135" s="53" t="s">
        <v>119</v>
      </c>
      <c r="G135" s="53" t="s">
        <v>73</v>
      </c>
      <c r="H135" s="286" t="s">
        <v>26</v>
      </c>
      <c r="I135" s="286" t="s">
        <v>33</v>
      </c>
      <c r="J135" s="111"/>
      <c r="K135" s="295">
        <f t="shared" si="25"/>
        <v>0</v>
      </c>
      <c r="L135" s="295">
        <f t="shared" si="25"/>
        <v>0</v>
      </c>
      <c r="M135" s="295">
        <f t="shared" si="25"/>
        <v>0</v>
      </c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</row>
    <row r="136" spans="2:26" s="294" customFormat="1" ht="24.75" customHeight="1">
      <c r="B136" s="43" t="s">
        <v>128</v>
      </c>
      <c r="C136" s="53" t="s">
        <v>66</v>
      </c>
      <c r="D136" s="53" t="s">
        <v>37</v>
      </c>
      <c r="E136" s="53" t="s">
        <v>14</v>
      </c>
      <c r="F136" s="53" t="s">
        <v>119</v>
      </c>
      <c r="G136" s="53" t="s">
        <v>73</v>
      </c>
      <c r="H136" s="111" t="s">
        <v>26</v>
      </c>
      <c r="I136" s="111" t="s">
        <v>33</v>
      </c>
      <c r="J136" s="111" t="s">
        <v>121</v>
      </c>
      <c r="K136" s="295">
        <f>'приложение 3'!J56</f>
        <v>0</v>
      </c>
      <c r="L136" s="295">
        <f>'приложение 3'!K56</f>
        <v>0</v>
      </c>
      <c r="M136" s="295">
        <f>'приложение 3'!L56</f>
        <v>0</v>
      </c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</row>
    <row r="137" spans="2:26" s="294" customFormat="1" ht="24.75" customHeight="1">
      <c r="B137" s="244" t="s">
        <v>140</v>
      </c>
      <c r="C137" s="53" t="s">
        <v>66</v>
      </c>
      <c r="D137" s="53" t="s">
        <v>37</v>
      </c>
      <c r="E137" s="53" t="s">
        <v>14</v>
      </c>
      <c r="F137" s="53" t="s">
        <v>119</v>
      </c>
      <c r="G137" s="21" t="s">
        <v>142</v>
      </c>
      <c r="H137" s="308"/>
      <c r="I137" s="308"/>
      <c r="J137" s="308"/>
      <c r="K137" s="295">
        <f>K138</f>
        <v>0</v>
      </c>
      <c r="L137" s="295">
        <f>L138</f>
        <v>0</v>
      </c>
      <c r="M137" s="295">
        <f>M138</f>
        <v>0</v>
      </c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</row>
    <row r="138" spans="2:26" s="294" customFormat="1" ht="24.75" customHeight="1">
      <c r="B138" s="244" t="s">
        <v>141</v>
      </c>
      <c r="C138" s="53" t="s">
        <v>66</v>
      </c>
      <c r="D138" s="53" t="s">
        <v>37</v>
      </c>
      <c r="E138" s="53" t="s">
        <v>14</v>
      </c>
      <c r="F138" s="53" t="s">
        <v>119</v>
      </c>
      <c r="G138" s="21" t="s">
        <v>144</v>
      </c>
      <c r="H138" s="308"/>
      <c r="I138" s="308"/>
      <c r="J138" s="308"/>
      <c r="K138" s="295">
        <f>K142+K146</f>
        <v>0</v>
      </c>
      <c r="L138" s="295">
        <f>L142+L146</f>
        <v>0</v>
      </c>
      <c r="M138" s="295">
        <f>M142+M146</f>
        <v>0</v>
      </c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</row>
    <row r="139" spans="2:26" s="294" customFormat="1" ht="24.75" customHeight="1">
      <c r="B139" s="183" t="s">
        <v>42</v>
      </c>
      <c r="C139" s="53" t="s">
        <v>66</v>
      </c>
      <c r="D139" s="53" t="s">
        <v>37</v>
      </c>
      <c r="E139" s="53" t="s">
        <v>14</v>
      </c>
      <c r="F139" s="53" t="s">
        <v>119</v>
      </c>
      <c r="G139" s="21" t="s">
        <v>47</v>
      </c>
      <c r="H139" s="308"/>
      <c r="I139" s="308"/>
      <c r="J139" s="308"/>
      <c r="K139" s="296">
        <f t="shared" ref="K139:M141" si="26">K140</f>
        <v>0</v>
      </c>
      <c r="L139" s="296">
        <f t="shared" si="26"/>
        <v>0</v>
      </c>
      <c r="M139" s="296">
        <f t="shared" si="26"/>
        <v>0</v>
      </c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</row>
    <row r="140" spans="2:26" s="57" customFormat="1" ht="24.75" customHeight="1">
      <c r="B140" s="271" t="s">
        <v>40</v>
      </c>
      <c r="C140" s="53" t="s">
        <v>66</v>
      </c>
      <c r="D140" s="53" t="s">
        <v>37</v>
      </c>
      <c r="E140" s="53" t="s">
        <v>14</v>
      </c>
      <c r="F140" s="53" t="s">
        <v>119</v>
      </c>
      <c r="G140" s="21" t="s">
        <v>47</v>
      </c>
      <c r="H140" s="286" t="s">
        <v>26</v>
      </c>
      <c r="I140" s="286"/>
      <c r="J140" s="111"/>
      <c r="K140" s="296">
        <f t="shared" si="26"/>
        <v>0</v>
      </c>
      <c r="L140" s="296">
        <f t="shared" si="26"/>
        <v>0</v>
      </c>
      <c r="M140" s="296">
        <f t="shared" si="26"/>
        <v>0</v>
      </c>
    </row>
    <row r="141" spans="2:26" s="284" customFormat="1" ht="24.75" customHeight="1">
      <c r="B141" s="270" t="s">
        <v>8</v>
      </c>
      <c r="C141" s="53" t="s">
        <v>66</v>
      </c>
      <c r="D141" s="53" t="s">
        <v>37</v>
      </c>
      <c r="E141" s="53" t="s">
        <v>14</v>
      </c>
      <c r="F141" s="53" t="s">
        <v>119</v>
      </c>
      <c r="G141" s="21" t="s">
        <v>47</v>
      </c>
      <c r="H141" s="286" t="s">
        <v>26</v>
      </c>
      <c r="I141" s="286" t="s">
        <v>33</v>
      </c>
      <c r="J141" s="111"/>
      <c r="K141" s="296">
        <f t="shared" si="26"/>
        <v>0</v>
      </c>
      <c r="L141" s="296">
        <f t="shared" si="26"/>
        <v>0</v>
      </c>
      <c r="M141" s="296">
        <f t="shared" si="26"/>
        <v>0</v>
      </c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</row>
    <row r="142" spans="2:26" ht="24.75" customHeight="1">
      <c r="B142" s="43" t="s">
        <v>128</v>
      </c>
      <c r="C142" s="53" t="s">
        <v>66</v>
      </c>
      <c r="D142" s="53" t="s">
        <v>37</v>
      </c>
      <c r="E142" s="53" t="s">
        <v>14</v>
      </c>
      <c r="F142" s="53" t="s">
        <v>119</v>
      </c>
      <c r="G142" s="21" t="s">
        <v>47</v>
      </c>
      <c r="H142" s="111" t="s">
        <v>26</v>
      </c>
      <c r="I142" s="111" t="s">
        <v>33</v>
      </c>
      <c r="J142" s="111" t="s">
        <v>121</v>
      </c>
      <c r="K142" s="269">
        <f>'приложение 3'!J59</f>
        <v>0</v>
      </c>
      <c r="L142" s="269">
        <f>'приложение 3'!K59</f>
        <v>0</v>
      </c>
      <c r="M142" s="269">
        <f>'приложение 3'!L59</f>
        <v>0</v>
      </c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</row>
    <row r="143" spans="2:26" ht="24.75" customHeight="1">
      <c r="B143" s="183" t="s">
        <v>120</v>
      </c>
      <c r="C143" s="53" t="s">
        <v>66</v>
      </c>
      <c r="D143" s="53" t="s">
        <v>37</v>
      </c>
      <c r="E143" s="53" t="s">
        <v>14</v>
      </c>
      <c r="F143" s="53" t="s">
        <v>119</v>
      </c>
      <c r="G143" s="21" t="s">
        <v>1</v>
      </c>
      <c r="H143" s="111"/>
      <c r="I143" s="111"/>
      <c r="J143" s="111"/>
      <c r="K143" s="269">
        <f t="shared" ref="K143:M145" si="27">K144</f>
        <v>0</v>
      </c>
      <c r="L143" s="269">
        <f t="shared" si="27"/>
        <v>0</v>
      </c>
      <c r="M143" s="269">
        <f t="shared" si="27"/>
        <v>0</v>
      </c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</row>
    <row r="144" spans="2:26" ht="24.75" customHeight="1">
      <c r="B144" s="271" t="s">
        <v>40</v>
      </c>
      <c r="C144" s="53" t="s">
        <v>66</v>
      </c>
      <c r="D144" s="53" t="s">
        <v>37</v>
      </c>
      <c r="E144" s="53" t="s">
        <v>14</v>
      </c>
      <c r="F144" s="53" t="s">
        <v>119</v>
      </c>
      <c r="G144" s="21" t="s">
        <v>1</v>
      </c>
      <c r="H144" s="286" t="s">
        <v>26</v>
      </c>
      <c r="I144" s="286"/>
      <c r="J144" s="111"/>
      <c r="K144" s="269">
        <f t="shared" si="27"/>
        <v>0</v>
      </c>
      <c r="L144" s="269">
        <f t="shared" si="27"/>
        <v>0</v>
      </c>
      <c r="M144" s="269">
        <f t="shared" si="27"/>
        <v>0</v>
      </c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</row>
    <row r="145" spans="2:26" ht="24.75" customHeight="1">
      <c r="B145" s="270" t="s">
        <v>8</v>
      </c>
      <c r="C145" s="53" t="s">
        <v>66</v>
      </c>
      <c r="D145" s="53" t="s">
        <v>37</v>
      </c>
      <c r="E145" s="53" t="s">
        <v>14</v>
      </c>
      <c r="F145" s="53" t="s">
        <v>119</v>
      </c>
      <c r="G145" s="21" t="s">
        <v>1</v>
      </c>
      <c r="H145" s="286" t="s">
        <v>26</v>
      </c>
      <c r="I145" s="286" t="s">
        <v>33</v>
      </c>
      <c r="J145" s="111"/>
      <c r="K145" s="269">
        <f t="shared" si="27"/>
        <v>0</v>
      </c>
      <c r="L145" s="269">
        <f t="shared" si="27"/>
        <v>0</v>
      </c>
      <c r="M145" s="269">
        <f t="shared" si="27"/>
        <v>0</v>
      </c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</row>
    <row r="146" spans="2:26" ht="24.75" customHeight="1">
      <c r="B146" s="43" t="s">
        <v>128</v>
      </c>
      <c r="C146" s="53" t="s">
        <v>66</v>
      </c>
      <c r="D146" s="53" t="s">
        <v>37</v>
      </c>
      <c r="E146" s="53" t="s">
        <v>14</v>
      </c>
      <c r="F146" s="53" t="s">
        <v>119</v>
      </c>
      <c r="G146" s="21" t="s">
        <v>1</v>
      </c>
      <c r="H146" s="111" t="s">
        <v>26</v>
      </c>
      <c r="I146" s="111" t="s">
        <v>33</v>
      </c>
      <c r="J146" s="111" t="s">
        <v>121</v>
      </c>
      <c r="K146" s="269">
        <f>'приложение 3'!J60</f>
        <v>0</v>
      </c>
      <c r="L146" s="269">
        <f>'приложение 3'!K60</f>
        <v>0</v>
      </c>
      <c r="M146" s="269">
        <f>'приложение 3'!L60</f>
        <v>0</v>
      </c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</row>
    <row r="147" spans="2:26" ht="15" customHeight="1">
      <c r="B147" s="29" t="s">
        <v>88</v>
      </c>
      <c r="C147" s="53" t="s">
        <v>66</v>
      </c>
      <c r="D147" s="53" t="s">
        <v>37</v>
      </c>
      <c r="E147" s="53" t="s">
        <v>14</v>
      </c>
      <c r="F147" s="53" t="s">
        <v>87</v>
      </c>
      <c r="G147" s="53"/>
      <c r="H147" s="111"/>
      <c r="I147" s="111"/>
      <c r="J147" s="111"/>
      <c r="K147" s="269" t="str">
        <f t="shared" ref="K147:M151" si="28">K148</f>
        <v>1</v>
      </c>
      <c r="L147" s="269" t="str">
        <f t="shared" si="28"/>
        <v>1</v>
      </c>
      <c r="M147" s="269" t="str">
        <f t="shared" si="28"/>
        <v>1</v>
      </c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</row>
    <row r="148" spans="2:26" ht="15" customHeight="1">
      <c r="B148" s="250" t="s">
        <v>150</v>
      </c>
      <c r="C148" s="53" t="s">
        <v>66</v>
      </c>
      <c r="D148" s="53" t="s">
        <v>37</v>
      </c>
      <c r="E148" s="53" t="s">
        <v>14</v>
      </c>
      <c r="F148" s="53" t="s">
        <v>87</v>
      </c>
      <c r="G148" s="26" t="s">
        <v>151</v>
      </c>
      <c r="H148" s="286"/>
      <c r="I148" s="286"/>
      <c r="J148" s="111"/>
      <c r="K148" s="269" t="str">
        <f t="shared" si="28"/>
        <v>1</v>
      </c>
      <c r="L148" s="269" t="str">
        <f t="shared" si="28"/>
        <v>1</v>
      </c>
      <c r="M148" s="269" t="str">
        <f t="shared" si="28"/>
        <v>1</v>
      </c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</row>
    <row r="149" spans="2:26" ht="15" customHeight="1">
      <c r="B149" s="187" t="s">
        <v>83</v>
      </c>
      <c r="C149" s="53" t="s">
        <v>66</v>
      </c>
      <c r="D149" s="53" t="s">
        <v>37</v>
      </c>
      <c r="E149" s="53" t="s">
        <v>14</v>
      </c>
      <c r="F149" s="53" t="s">
        <v>87</v>
      </c>
      <c r="G149" s="26" t="s">
        <v>81</v>
      </c>
      <c r="H149" s="286"/>
      <c r="I149" s="286"/>
      <c r="J149" s="111"/>
      <c r="K149" s="269" t="str">
        <f t="shared" si="28"/>
        <v>1</v>
      </c>
      <c r="L149" s="269" t="str">
        <f t="shared" si="28"/>
        <v>1</v>
      </c>
      <c r="M149" s="269" t="str">
        <f t="shared" si="28"/>
        <v>1</v>
      </c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</row>
    <row r="150" spans="2:26" ht="15" customHeight="1">
      <c r="B150" s="271" t="s">
        <v>40</v>
      </c>
      <c r="C150" s="53" t="s">
        <v>66</v>
      </c>
      <c r="D150" s="53" t="s">
        <v>37</v>
      </c>
      <c r="E150" s="53" t="s">
        <v>14</v>
      </c>
      <c r="F150" s="53" t="s">
        <v>87</v>
      </c>
      <c r="G150" s="26" t="s">
        <v>81</v>
      </c>
      <c r="H150" s="286" t="s">
        <v>26</v>
      </c>
      <c r="I150" s="286"/>
      <c r="J150" s="111"/>
      <c r="K150" s="269" t="str">
        <f t="shared" si="28"/>
        <v>1</v>
      </c>
      <c r="L150" s="269" t="str">
        <f t="shared" si="28"/>
        <v>1</v>
      </c>
      <c r="M150" s="269" t="str">
        <f t="shared" si="28"/>
        <v>1</v>
      </c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</row>
    <row r="151" spans="2:26" ht="30" customHeight="1">
      <c r="B151" s="43" t="s">
        <v>164</v>
      </c>
      <c r="C151" s="53" t="s">
        <v>66</v>
      </c>
      <c r="D151" s="53" t="s">
        <v>37</v>
      </c>
      <c r="E151" s="53" t="s">
        <v>14</v>
      </c>
      <c r="F151" s="53" t="s">
        <v>87</v>
      </c>
      <c r="G151" s="26" t="s">
        <v>81</v>
      </c>
      <c r="H151" s="111" t="s">
        <v>26</v>
      </c>
      <c r="I151" s="111" t="s">
        <v>82</v>
      </c>
      <c r="J151" s="111"/>
      <c r="K151" s="269" t="str">
        <f t="shared" si="28"/>
        <v>1</v>
      </c>
      <c r="L151" s="269" t="str">
        <f t="shared" si="28"/>
        <v>1</v>
      </c>
      <c r="M151" s="269" t="str">
        <f t="shared" si="28"/>
        <v>1</v>
      </c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</row>
    <row r="152" spans="2:26" ht="15" customHeight="1">
      <c r="B152" s="43" t="s">
        <v>128</v>
      </c>
      <c r="C152" s="53" t="s">
        <v>66</v>
      </c>
      <c r="D152" s="53" t="s">
        <v>37</v>
      </c>
      <c r="E152" s="53" t="s">
        <v>14</v>
      </c>
      <c r="F152" s="53" t="s">
        <v>87</v>
      </c>
      <c r="G152" s="26" t="s">
        <v>81</v>
      </c>
      <c r="H152" s="111" t="s">
        <v>26</v>
      </c>
      <c r="I152" s="111" t="s">
        <v>82</v>
      </c>
      <c r="J152" s="111" t="s">
        <v>121</v>
      </c>
      <c r="K152" s="269" t="str">
        <f>'приложение 3'!J71</f>
        <v>1</v>
      </c>
      <c r="L152" s="269" t="str">
        <f>'приложение 3'!K71</f>
        <v>1</v>
      </c>
      <c r="M152" s="269" t="str">
        <f>'приложение 3'!L71</f>
        <v>1</v>
      </c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</row>
    <row r="153" spans="2:26" ht="26.45" customHeight="1">
      <c r="B153" s="430" t="s">
        <v>56</v>
      </c>
      <c r="C153" s="431">
        <v>89</v>
      </c>
      <c r="D153" s="431"/>
      <c r="E153" s="431"/>
      <c r="F153" s="432"/>
      <c r="G153" s="432"/>
      <c r="H153" s="433"/>
      <c r="I153" s="433"/>
      <c r="J153" s="433"/>
      <c r="K153" s="434">
        <f>K154</f>
        <v>2441.2000000000003</v>
      </c>
      <c r="L153" s="434">
        <f>L154</f>
        <v>2650.6</v>
      </c>
      <c r="M153" s="435">
        <f>M154</f>
        <v>2662.5</v>
      </c>
      <c r="N153" s="340">
        <f>K155+K162+K169+K181+K188+K195+K202+K209+K216+K223+K230+K237+K254+K261</f>
        <v>2434.8000000000002</v>
      </c>
      <c r="O153" s="340">
        <f>K153-N153</f>
        <v>6.4000000000000909</v>
      </c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</row>
    <row r="154" spans="2:26" ht="24" customHeight="1">
      <c r="B154" s="29" t="s">
        <v>57</v>
      </c>
      <c r="C154" s="274">
        <v>89</v>
      </c>
      <c r="D154" s="274">
        <v>1</v>
      </c>
      <c r="E154" s="275" t="s">
        <v>14</v>
      </c>
      <c r="F154" s="272"/>
      <c r="G154" s="272"/>
      <c r="H154" s="309"/>
      <c r="I154" s="309"/>
      <c r="J154" s="309"/>
      <c r="K154" s="273">
        <f>K155+K162+K169+K181+K188+K195+K202+K209+K216+K223+K230+K237+K254+K261+K175</f>
        <v>2441.2000000000003</v>
      </c>
      <c r="L154" s="273">
        <f>L155+L162+L169+L181+L188+L195+L202+L209+L216+L223+L230+L237+L254+L261</f>
        <v>2650.6</v>
      </c>
      <c r="M154" s="102">
        <f>M155+M162+M169+M181+M188+M195+M202+M209+M216+M223+M230+M237+M254+M261</f>
        <v>2662.5</v>
      </c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</row>
    <row r="155" spans="2:26" ht="24" customHeight="1">
      <c r="B155" s="187" t="s">
        <v>184</v>
      </c>
      <c r="C155" s="274">
        <v>89</v>
      </c>
      <c r="D155" s="274">
        <v>1</v>
      </c>
      <c r="E155" s="275" t="s">
        <v>14</v>
      </c>
      <c r="F155" s="297" t="s">
        <v>183</v>
      </c>
      <c r="G155" s="298"/>
      <c r="H155" s="309"/>
      <c r="I155" s="309"/>
      <c r="J155" s="309"/>
      <c r="K155" s="300">
        <f t="shared" ref="K155:K160" si="29">K156</f>
        <v>0</v>
      </c>
      <c r="L155" s="300">
        <f t="shared" ref="L155:L160" si="30">L156</f>
        <v>0</v>
      </c>
      <c r="M155" s="301">
        <f t="shared" ref="M155:M160" si="31">M156</f>
        <v>0</v>
      </c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</row>
    <row r="156" spans="2:26" ht="24" customHeight="1">
      <c r="B156" s="244" t="s">
        <v>146</v>
      </c>
      <c r="C156" s="274">
        <v>89</v>
      </c>
      <c r="D156" s="274">
        <v>1</v>
      </c>
      <c r="E156" s="275" t="s">
        <v>14</v>
      </c>
      <c r="F156" s="297" t="s">
        <v>183</v>
      </c>
      <c r="G156" s="299" t="s">
        <v>138</v>
      </c>
      <c r="H156" s="309"/>
      <c r="I156" s="309"/>
      <c r="J156" s="309"/>
      <c r="K156" s="300">
        <f t="shared" si="29"/>
        <v>0</v>
      </c>
      <c r="L156" s="300">
        <f t="shared" si="30"/>
        <v>0</v>
      </c>
      <c r="M156" s="301">
        <f t="shared" si="31"/>
        <v>0</v>
      </c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</row>
    <row r="157" spans="2:26" ht="24" customHeight="1">
      <c r="B157" s="244" t="s">
        <v>147</v>
      </c>
      <c r="C157" s="274">
        <v>89</v>
      </c>
      <c r="D157" s="274">
        <v>1</v>
      </c>
      <c r="E157" s="275" t="s">
        <v>14</v>
      </c>
      <c r="F157" s="297" t="s">
        <v>183</v>
      </c>
      <c r="G157" s="299" t="s">
        <v>139</v>
      </c>
      <c r="H157" s="309"/>
      <c r="I157" s="309"/>
      <c r="J157" s="309"/>
      <c r="K157" s="300">
        <f t="shared" si="29"/>
        <v>0</v>
      </c>
      <c r="L157" s="300">
        <f t="shared" si="30"/>
        <v>0</v>
      </c>
      <c r="M157" s="301">
        <f t="shared" si="31"/>
        <v>0</v>
      </c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</row>
    <row r="158" spans="2:26" ht="24" customHeight="1">
      <c r="B158" s="183" t="s">
        <v>126</v>
      </c>
      <c r="C158" s="274">
        <v>89</v>
      </c>
      <c r="D158" s="274">
        <v>1</v>
      </c>
      <c r="E158" s="275" t="s">
        <v>14</v>
      </c>
      <c r="F158" s="297" t="s">
        <v>183</v>
      </c>
      <c r="G158" s="299" t="s">
        <v>45</v>
      </c>
      <c r="H158" s="310"/>
      <c r="I158" s="311"/>
      <c r="J158" s="309"/>
      <c r="K158" s="300">
        <f t="shared" si="29"/>
        <v>0</v>
      </c>
      <c r="L158" s="300">
        <f t="shared" si="30"/>
        <v>0</v>
      </c>
      <c r="M158" s="301">
        <f t="shared" si="31"/>
        <v>0</v>
      </c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</row>
    <row r="159" spans="2:26" ht="24" customHeight="1">
      <c r="B159" s="198" t="s">
        <v>21</v>
      </c>
      <c r="C159" s="274">
        <v>89</v>
      </c>
      <c r="D159" s="274">
        <v>1</v>
      </c>
      <c r="E159" s="275" t="s">
        <v>14</v>
      </c>
      <c r="F159" s="297" t="s">
        <v>183</v>
      </c>
      <c r="G159" s="299" t="s">
        <v>45</v>
      </c>
      <c r="H159" s="310" t="s">
        <v>25</v>
      </c>
      <c r="I159" s="311"/>
      <c r="J159" s="309"/>
      <c r="K159" s="300">
        <f t="shared" si="29"/>
        <v>0</v>
      </c>
      <c r="L159" s="300">
        <f t="shared" si="30"/>
        <v>0</v>
      </c>
      <c r="M159" s="301">
        <f t="shared" si="31"/>
        <v>0</v>
      </c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</row>
    <row r="160" spans="2:26" ht="24" customHeight="1">
      <c r="B160" s="200" t="s">
        <v>12</v>
      </c>
      <c r="C160" s="274">
        <v>89</v>
      </c>
      <c r="D160" s="274">
        <v>1</v>
      </c>
      <c r="E160" s="275" t="s">
        <v>14</v>
      </c>
      <c r="F160" s="297" t="s">
        <v>183</v>
      </c>
      <c r="G160" s="299" t="s">
        <v>45</v>
      </c>
      <c r="H160" s="310" t="s">
        <v>25</v>
      </c>
      <c r="I160" s="311" t="s">
        <v>39</v>
      </c>
      <c r="J160" s="309"/>
      <c r="K160" s="300">
        <f t="shared" si="29"/>
        <v>0</v>
      </c>
      <c r="L160" s="300">
        <f t="shared" si="30"/>
        <v>0</v>
      </c>
      <c r="M160" s="301">
        <f t="shared" si="31"/>
        <v>0</v>
      </c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2:26" ht="24" customHeight="1">
      <c r="B161" s="43" t="s">
        <v>128</v>
      </c>
      <c r="C161" s="274">
        <v>89</v>
      </c>
      <c r="D161" s="274">
        <v>1</v>
      </c>
      <c r="E161" s="275" t="s">
        <v>14</v>
      </c>
      <c r="F161" s="297" t="s">
        <v>183</v>
      </c>
      <c r="G161" s="299" t="s">
        <v>45</v>
      </c>
      <c r="H161" s="310" t="s">
        <v>25</v>
      </c>
      <c r="I161" s="311" t="s">
        <v>39</v>
      </c>
      <c r="J161" s="309">
        <v>912</v>
      </c>
      <c r="K161" s="300">
        <f>'приложение 3'!J160</f>
        <v>0</v>
      </c>
      <c r="L161" s="300">
        <f>'приложение 3'!K160</f>
        <v>0</v>
      </c>
      <c r="M161" s="301">
        <f>'приложение 3'!L160</f>
        <v>0</v>
      </c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</row>
    <row r="162" spans="2:26" ht="24" customHeight="1">
      <c r="B162" s="204" t="s">
        <v>43</v>
      </c>
      <c r="C162" s="274">
        <v>89</v>
      </c>
      <c r="D162" s="274">
        <v>1</v>
      </c>
      <c r="E162" s="275" t="s">
        <v>14</v>
      </c>
      <c r="F162" s="272" t="s">
        <v>7</v>
      </c>
      <c r="G162" s="272"/>
      <c r="H162" s="312"/>
      <c r="I162" s="312"/>
      <c r="J162" s="309"/>
      <c r="K162" s="300">
        <f t="shared" ref="K162:K167" si="32">K163</f>
        <v>200</v>
      </c>
      <c r="L162" s="300">
        <f t="shared" ref="L162:L167" si="33">L163</f>
        <v>365</v>
      </c>
      <c r="M162" s="301">
        <f t="shared" ref="M162:M167" si="34">M163</f>
        <v>365</v>
      </c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</row>
    <row r="163" spans="2:26" ht="24" customHeight="1">
      <c r="B163" s="248" t="s">
        <v>153</v>
      </c>
      <c r="C163" s="274">
        <v>89</v>
      </c>
      <c r="D163" s="274">
        <v>1</v>
      </c>
      <c r="E163" s="275" t="s">
        <v>14</v>
      </c>
      <c r="F163" s="272" t="s">
        <v>7</v>
      </c>
      <c r="G163" s="21" t="s">
        <v>155</v>
      </c>
      <c r="H163" s="312"/>
      <c r="I163" s="312"/>
      <c r="J163" s="309"/>
      <c r="K163" s="300">
        <f t="shared" si="32"/>
        <v>200</v>
      </c>
      <c r="L163" s="300">
        <f t="shared" si="33"/>
        <v>365</v>
      </c>
      <c r="M163" s="301">
        <f t="shared" si="34"/>
        <v>365</v>
      </c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</row>
    <row r="164" spans="2:26" ht="24" customHeight="1">
      <c r="B164" s="249" t="s">
        <v>154</v>
      </c>
      <c r="C164" s="274">
        <v>89</v>
      </c>
      <c r="D164" s="274">
        <v>1</v>
      </c>
      <c r="E164" s="275" t="s">
        <v>14</v>
      </c>
      <c r="F164" s="272" t="s">
        <v>7</v>
      </c>
      <c r="G164" s="21" t="s">
        <v>156</v>
      </c>
      <c r="H164" s="312"/>
      <c r="I164" s="312"/>
      <c r="J164" s="309"/>
      <c r="K164" s="300">
        <f t="shared" si="32"/>
        <v>200</v>
      </c>
      <c r="L164" s="300">
        <f t="shared" si="33"/>
        <v>365</v>
      </c>
      <c r="M164" s="301">
        <f t="shared" si="34"/>
        <v>365</v>
      </c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</row>
    <row r="165" spans="2:26" ht="24" customHeight="1" thickBot="1">
      <c r="B165" s="205" t="s">
        <v>17</v>
      </c>
      <c r="C165" s="274">
        <v>89</v>
      </c>
      <c r="D165" s="274">
        <v>1</v>
      </c>
      <c r="E165" s="275" t="s">
        <v>14</v>
      </c>
      <c r="F165" s="272" t="s">
        <v>7</v>
      </c>
      <c r="G165" s="21" t="s">
        <v>55</v>
      </c>
      <c r="H165" s="312"/>
      <c r="I165" s="312"/>
      <c r="J165" s="309"/>
      <c r="K165" s="300">
        <f t="shared" si="32"/>
        <v>200</v>
      </c>
      <c r="L165" s="300">
        <f t="shared" si="33"/>
        <v>365</v>
      </c>
      <c r="M165" s="301">
        <f t="shared" si="34"/>
        <v>365</v>
      </c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</row>
    <row r="166" spans="2:26" ht="24" customHeight="1" thickTop="1">
      <c r="B166" s="198" t="s">
        <v>15</v>
      </c>
      <c r="C166" s="274">
        <v>89</v>
      </c>
      <c r="D166" s="274">
        <v>1</v>
      </c>
      <c r="E166" s="275" t="s">
        <v>14</v>
      </c>
      <c r="F166" s="272" t="s">
        <v>7</v>
      </c>
      <c r="G166" s="21" t="s">
        <v>55</v>
      </c>
      <c r="H166" s="312">
        <v>10</v>
      </c>
      <c r="I166" s="312"/>
      <c r="J166" s="309"/>
      <c r="K166" s="300">
        <f t="shared" si="32"/>
        <v>200</v>
      </c>
      <c r="L166" s="300">
        <f t="shared" si="33"/>
        <v>365</v>
      </c>
      <c r="M166" s="301">
        <f t="shared" si="34"/>
        <v>365</v>
      </c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</row>
    <row r="167" spans="2:26" ht="24" customHeight="1">
      <c r="B167" s="203" t="s">
        <v>16</v>
      </c>
      <c r="C167" s="274">
        <v>89</v>
      </c>
      <c r="D167" s="274">
        <v>1</v>
      </c>
      <c r="E167" s="275" t="s">
        <v>14</v>
      </c>
      <c r="F167" s="272" t="s">
        <v>7</v>
      </c>
      <c r="G167" s="21" t="s">
        <v>55</v>
      </c>
      <c r="H167" s="312">
        <v>10</v>
      </c>
      <c r="I167" s="312" t="s">
        <v>26</v>
      </c>
      <c r="J167" s="309"/>
      <c r="K167" s="300">
        <f t="shared" si="32"/>
        <v>200</v>
      </c>
      <c r="L167" s="300">
        <f t="shared" si="33"/>
        <v>365</v>
      </c>
      <c r="M167" s="301">
        <f t="shared" si="34"/>
        <v>365</v>
      </c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</row>
    <row r="168" spans="2:26" ht="24" customHeight="1">
      <c r="B168" s="43" t="s">
        <v>128</v>
      </c>
      <c r="C168" s="274">
        <v>89</v>
      </c>
      <c r="D168" s="274">
        <v>1</v>
      </c>
      <c r="E168" s="275" t="s">
        <v>14</v>
      </c>
      <c r="F168" s="272" t="s">
        <v>7</v>
      </c>
      <c r="G168" s="21" t="s">
        <v>55</v>
      </c>
      <c r="H168" s="312" t="s">
        <v>36</v>
      </c>
      <c r="I168" s="312" t="s">
        <v>26</v>
      </c>
      <c r="J168" s="309">
        <v>912</v>
      </c>
      <c r="K168" s="300">
        <f>'приложение 3'!J176</f>
        <v>200</v>
      </c>
      <c r="L168" s="300">
        <f>'приложение 3'!K176</f>
        <v>365</v>
      </c>
      <c r="M168" s="301">
        <f>'приложение 3'!L176</f>
        <v>365</v>
      </c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</row>
    <row r="169" spans="2:26" ht="24" customHeight="1">
      <c r="B169" s="187" t="s">
        <v>96</v>
      </c>
      <c r="C169" s="274">
        <v>89</v>
      </c>
      <c r="D169" s="274">
        <v>1</v>
      </c>
      <c r="E169" s="275" t="s">
        <v>14</v>
      </c>
      <c r="F169" s="272" t="s">
        <v>92</v>
      </c>
      <c r="G169" s="272"/>
      <c r="H169" s="312"/>
      <c r="I169" s="312"/>
      <c r="J169" s="309"/>
      <c r="K169" s="302" t="str">
        <f t="shared" ref="K169:M173" si="35">K170</f>
        <v>2</v>
      </c>
      <c r="L169" s="302" t="str">
        <f t="shared" si="35"/>
        <v>2</v>
      </c>
      <c r="M169" s="303" t="str">
        <f t="shared" si="35"/>
        <v>2</v>
      </c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</row>
    <row r="170" spans="2:26" ht="24" customHeight="1">
      <c r="B170" s="247" t="s">
        <v>140</v>
      </c>
      <c r="C170" s="274">
        <v>89</v>
      </c>
      <c r="D170" s="274">
        <v>1</v>
      </c>
      <c r="E170" s="275" t="s">
        <v>14</v>
      </c>
      <c r="F170" s="272" t="s">
        <v>92</v>
      </c>
      <c r="G170" s="26" t="s">
        <v>142</v>
      </c>
      <c r="H170" s="312"/>
      <c r="I170" s="312"/>
      <c r="J170" s="309"/>
      <c r="K170" s="302" t="str">
        <f t="shared" si="35"/>
        <v>2</v>
      </c>
      <c r="L170" s="302" t="str">
        <f t="shared" si="35"/>
        <v>2</v>
      </c>
      <c r="M170" s="303" t="str">
        <f t="shared" si="35"/>
        <v>2</v>
      </c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</row>
    <row r="171" spans="2:26" ht="24" customHeight="1">
      <c r="B171" s="187" t="s">
        <v>95</v>
      </c>
      <c r="C171" s="274">
        <v>89</v>
      </c>
      <c r="D171" s="274">
        <v>1</v>
      </c>
      <c r="E171" s="275" t="s">
        <v>14</v>
      </c>
      <c r="F171" s="272" t="s">
        <v>92</v>
      </c>
      <c r="G171" s="26" t="s">
        <v>93</v>
      </c>
      <c r="H171" s="312"/>
      <c r="I171" s="312"/>
      <c r="J171" s="309"/>
      <c r="K171" s="302" t="str">
        <f t="shared" si="35"/>
        <v>2</v>
      </c>
      <c r="L171" s="302" t="str">
        <f t="shared" si="35"/>
        <v>2</v>
      </c>
      <c r="M171" s="303" t="str">
        <f t="shared" si="35"/>
        <v>2</v>
      </c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</row>
    <row r="172" spans="2:26" ht="24" customHeight="1">
      <c r="B172" s="270" t="s">
        <v>40</v>
      </c>
      <c r="C172" s="274">
        <v>89</v>
      </c>
      <c r="D172" s="274">
        <v>1</v>
      </c>
      <c r="E172" s="275" t="s">
        <v>14</v>
      </c>
      <c r="F172" s="272" t="s">
        <v>92</v>
      </c>
      <c r="G172" s="26" t="s">
        <v>93</v>
      </c>
      <c r="H172" s="312" t="s">
        <v>26</v>
      </c>
      <c r="I172" s="312"/>
      <c r="J172" s="309"/>
      <c r="K172" s="302" t="str">
        <f t="shared" si="35"/>
        <v>2</v>
      </c>
      <c r="L172" s="302" t="str">
        <f t="shared" si="35"/>
        <v>2</v>
      </c>
      <c r="M172" s="303" t="str">
        <f t="shared" si="35"/>
        <v>2</v>
      </c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</row>
    <row r="173" spans="2:26" ht="24" customHeight="1">
      <c r="B173" s="188" t="s">
        <v>94</v>
      </c>
      <c r="C173" s="274">
        <v>89</v>
      </c>
      <c r="D173" s="274">
        <v>1</v>
      </c>
      <c r="E173" s="275" t="s">
        <v>14</v>
      </c>
      <c r="F173" s="272" t="s">
        <v>92</v>
      </c>
      <c r="G173" s="26" t="s">
        <v>93</v>
      </c>
      <c r="H173" s="312" t="s">
        <v>26</v>
      </c>
      <c r="I173" s="312" t="s">
        <v>91</v>
      </c>
      <c r="J173" s="309"/>
      <c r="K173" s="302" t="str">
        <f t="shared" si="35"/>
        <v>2</v>
      </c>
      <c r="L173" s="302" t="str">
        <f t="shared" si="35"/>
        <v>2</v>
      </c>
      <c r="M173" s="303" t="str">
        <f t="shared" si="35"/>
        <v>2</v>
      </c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</row>
    <row r="174" spans="2:26" ht="24" customHeight="1">
      <c r="B174" s="43" t="s">
        <v>128</v>
      </c>
      <c r="C174" s="274">
        <v>89</v>
      </c>
      <c r="D174" s="274">
        <v>1</v>
      </c>
      <c r="E174" s="275" t="s">
        <v>14</v>
      </c>
      <c r="F174" s="272" t="s">
        <v>92</v>
      </c>
      <c r="G174" s="26" t="s">
        <v>93</v>
      </c>
      <c r="H174" s="312" t="s">
        <v>26</v>
      </c>
      <c r="I174" s="312" t="s">
        <v>91</v>
      </c>
      <c r="J174" s="309">
        <v>912</v>
      </c>
      <c r="K174" s="302" t="str">
        <f>'приложение 3'!J77</f>
        <v>2</v>
      </c>
      <c r="L174" s="302" t="str">
        <f>'приложение 3'!K77</f>
        <v>2</v>
      </c>
      <c r="M174" s="303" t="str">
        <f>'приложение 3'!L77</f>
        <v>2</v>
      </c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</row>
    <row r="175" spans="2:26" ht="24" customHeight="1">
      <c r="B175" s="511" t="s">
        <v>339</v>
      </c>
      <c r="C175" s="274">
        <v>89</v>
      </c>
      <c r="D175" s="274">
        <v>1</v>
      </c>
      <c r="E175" s="275" t="s">
        <v>14</v>
      </c>
      <c r="F175" s="272" t="s">
        <v>342</v>
      </c>
      <c r="G175" s="26"/>
      <c r="H175" s="312"/>
      <c r="I175" s="312"/>
      <c r="J175" s="309"/>
      <c r="K175" s="302">
        <f>K176</f>
        <v>6.4</v>
      </c>
      <c r="L175" s="302"/>
      <c r="M175" s="303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</row>
    <row r="176" spans="2:26" ht="24" customHeight="1">
      <c r="B176" s="512" t="s">
        <v>340</v>
      </c>
      <c r="C176" s="274">
        <v>89</v>
      </c>
      <c r="D176" s="274">
        <v>1</v>
      </c>
      <c r="E176" s="275" t="s">
        <v>14</v>
      </c>
      <c r="F176" s="272" t="s">
        <v>342</v>
      </c>
      <c r="G176" s="26" t="s">
        <v>343</v>
      </c>
      <c r="H176" s="312"/>
      <c r="I176" s="312"/>
      <c r="J176" s="309"/>
      <c r="K176" s="302">
        <f>K177</f>
        <v>6.4</v>
      </c>
      <c r="L176" s="302"/>
      <c r="M176" s="303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</row>
    <row r="177" spans="2:26" ht="24" customHeight="1">
      <c r="B177" s="513" t="s">
        <v>341</v>
      </c>
      <c r="C177" s="274">
        <v>89</v>
      </c>
      <c r="D177" s="274">
        <v>1</v>
      </c>
      <c r="E177" s="275" t="s">
        <v>14</v>
      </c>
      <c r="F177" s="272" t="s">
        <v>342</v>
      </c>
      <c r="G177" s="26" t="s">
        <v>336</v>
      </c>
      <c r="H177" s="312"/>
      <c r="I177" s="312"/>
      <c r="J177" s="309"/>
      <c r="K177" s="302">
        <f>K178</f>
        <v>6.4</v>
      </c>
      <c r="L177" s="302"/>
      <c r="M177" s="303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</row>
    <row r="178" spans="2:26" ht="24" customHeight="1">
      <c r="B178" s="507" t="s">
        <v>337</v>
      </c>
      <c r="C178" s="274">
        <v>89</v>
      </c>
      <c r="D178" s="274">
        <v>1</v>
      </c>
      <c r="E178" s="275" t="s">
        <v>14</v>
      </c>
      <c r="F178" s="272" t="s">
        <v>342</v>
      </c>
      <c r="G178" s="26" t="s">
        <v>336</v>
      </c>
      <c r="H178" s="312" t="s">
        <v>106</v>
      </c>
      <c r="I178" s="312"/>
      <c r="J178" s="309"/>
      <c r="K178" s="302">
        <f>K179</f>
        <v>6.4</v>
      </c>
      <c r="L178" s="302"/>
      <c r="M178" s="303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</row>
    <row r="179" spans="2:26" ht="24" customHeight="1">
      <c r="B179" s="508" t="s">
        <v>338</v>
      </c>
      <c r="C179" s="274">
        <v>89</v>
      </c>
      <c r="D179" s="274">
        <v>1</v>
      </c>
      <c r="E179" s="275" t="s">
        <v>14</v>
      </c>
      <c r="F179" s="272" t="s">
        <v>342</v>
      </c>
      <c r="G179" s="26" t="s">
        <v>336</v>
      </c>
      <c r="H179" s="312" t="s">
        <v>106</v>
      </c>
      <c r="I179" s="312" t="s">
        <v>26</v>
      </c>
      <c r="J179" s="309"/>
      <c r="K179" s="302">
        <f>K180</f>
        <v>6.4</v>
      </c>
      <c r="L179" s="302"/>
      <c r="M179" s="303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</row>
    <row r="180" spans="2:26" ht="24" customHeight="1">
      <c r="B180" s="43" t="s">
        <v>128</v>
      </c>
      <c r="C180" s="274">
        <v>89</v>
      </c>
      <c r="D180" s="274">
        <v>1</v>
      </c>
      <c r="E180" s="275" t="s">
        <v>14</v>
      </c>
      <c r="F180" s="272" t="s">
        <v>342</v>
      </c>
      <c r="G180" s="26" t="s">
        <v>336</v>
      </c>
      <c r="H180" s="312" t="s">
        <v>106</v>
      </c>
      <c r="I180" s="312" t="s">
        <v>26</v>
      </c>
      <c r="J180" s="309">
        <v>912</v>
      </c>
      <c r="K180" s="302">
        <f>'приложение 3'!J190</f>
        <v>6.4</v>
      </c>
      <c r="L180" s="302"/>
      <c r="M180" s="303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</row>
    <row r="181" spans="2:26" ht="24" customHeight="1">
      <c r="B181" s="187" t="s">
        <v>75</v>
      </c>
      <c r="C181" s="274">
        <v>89</v>
      </c>
      <c r="D181" s="274">
        <v>1</v>
      </c>
      <c r="E181" s="275" t="s">
        <v>14</v>
      </c>
      <c r="F181" s="272" t="s">
        <v>13</v>
      </c>
      <c r="G181" s="26"/>
      <c r="H181" s="309"/>
      <c r="I181" s="309"/>
      <c r="J181" s="309"/>
      <c r="K181" s="300">
        <f t="shared" ref="K181:K186" si="36">K182</f>
        <v>20</v>
      </c>
      <c r="L181" s="300">
        <f t="shared" ref="L181:L186" si="37">L182</f>
        <v>57</v>
      </c>
      <c r="M181" s="301">
        <f t="shared" ref="M181:M186" si="38">M182</f>
        <v>54.699999999999996</v>
      </c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</row>
    <row r="182" spans="2:26" ht="24" customHeight="1">
      <c r="B182" s="244" t="s">
        <v>146</v>
      </c>
      <c r="C182" s="274">
        <v>89</v>
      </c>
      <c r="D182" s="274">
        <v>1</v>
      </c>
      <c r="E182" s="275" t="s">
        <v>14</v>
      </c>
      <c r="F182" s="272" t="s">
        <v>13</v>
      </c>
      <c r="G182" s="272" t="s">
        <v>138</v>
      </c>
      <c r="H182" s="312"/>
      <c r="I182" s="312"/>
      <c r="J182" s="309"/>
      <c r="K182" s="300">
        <f t="shared" si="36"/>
        <v>20</v>
      </c>
      <c r="L182" s="300">
        <f t="shared" si="37"/>
        <v>57</v>
      </c>
      <c r="M182" s="301">
        <f t="shared" si="38"/>
        <v>54.699999999999996</v>
      </c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</row>
    <row r="183" spans="2:26" ht="24" customHeight="1">
      <c r="B183" s="244" t="s">
        <v>147</v>
      </c>
      <c r="C183" s="274">
        <v>89</v>
      </c>
      <c r="D183" s="274">
        <v>1</v>
      </c>
      <c r="E183" s="275" t="s">
        <v>14</v>
      </c>
      <c r="F183" s="272" t="s">
        <v>13</v>
      </c>
      <c r="G183" s="272" t="s">
        <v>139</v>
      </c>
      <c r="H183" s="312"/>
      <c r="I183" s="312"/>
      <c r="J183" s="309"/>
      <c r="K183" s="300">
        <f t="shared" si="36"/>
        <v>20</v>
      </c>
      <c r="L183" s="300">
        <f t="shared" si="37"/>
        <v>57</v>
      </c>
      <c r="M183" s="301">
        <f t="shared" si="38"/>
        <v>54.699999999999996</v>
      </c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</row>
    <row r="184" spans="2:26" ht="24" customHeight="1">
      <c r="B184" s="183" t="s">
        <v>126</v>
      </c>
      <c r="C184" s="274">
        <v>89</v>
      </c>
      <c r="D184" s="274">
        <v>1</v>
      </c>
      <c r="E184" s="275" t="s">
        <v>14</v>
      </c>
      <c r="F184" s="272" t="s">
        <v>13</v>
      </c>
      <c r="G184" s="272" t="s">
        <v>45</v>
      </c>
      <c r="H184" s="312"/>
      <c r="I184" s="312"/>
      <c r="J184" s="309"/>
      <c r="K184" s="300">
        <f t="shared" si="36"/>
        <v>20</v>
      </c>
      <c r="L184" s="300">
        <f t="shared" si="37"/>
        <v>57</v>
      </c>
      <c r="M184" s="301">
        <f t="shared" si="38"/>
        <v>54.699999999999996</v>
      </c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</row>
    <row r="185" spans="2:26" ht="24" customHeight="1">
      <c r="B185" s="198" t="s">
        <v>21</v>
      </c>
      <c r="C185" s="274">
        <v>89</v>
      </c>
      <c r="D185" s="274">
        <v>1</v>
      </c>
      <c r="E185" s="275" t="s">
        <v>14</v>
      </c>
      <c r="F185" s="272" t="s">
        <v>13</v>
      </c>
      <c r="G185" s="272" t="s">
        <v>45</v>
      </c>
      <c r="H185" s="312" t="s">
        <v>25</v>
      </c>
      <c r="I185" s="312"/>
      <c r="J185" s="309"/>
      <c r="K185" s="300">
        <f t="shared" si="36"/>
        <v>20</v>
      </c>
      <c r="L185" s="300">
        <f t="shared" si="37"/>
        <v>57</v>
      </c>
      <c r="M185" s="301">
        <f t="shared" si="38"/>
        <v>54.699999999999996</v>
      </c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</row>
    <row r="186" spans="2:26" ht="24" customHeight="1">
      <c r="B186" s="276" t="s">
        <v>12</v>
      </c>
      <c r="C186" s="274">
        <v>89</v>
      </c>
      <c r="D186" s="274">
        <v>1</v>
      </c>
      <c r="E186" s="275" t="s">
        <v>14</v>
      </c>
      <c r="F186" s="272" t="s">
        <v>13</v>
      </c>
      <c r="G186" s="272" t="s">
        <v>45</v>
      </c>
      <c r="H186" s="312" t="s">
        <v>25</v>
      </c>
      <c r="I186" s="312" t="s">
        <v>39</v>
      </c>
      <c r="J186" s="309"/>
      <c r="K186" s="300">
        <f t="shared" si="36"/>
        <v>20</v>
      </c>
      <c r="L186" s="300">
        <f t="shared" si="37"/>
        <v>57</v>
      </c>
      <c r="M186" s="301">
        <f t="shared" si="38"/>
        <v>54.699999999999996</v>
      </c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</row>
    <row r="187" spans="2:26" ht="24" customHeight="1">
      <c r="B187" s="43" t="s">
        <v>128</v>
      </c>
      <c r="C187" s="274">
        <v>89</v>
      </c>
      <c r="D187" s="274">
        <v>1</v>
      </c>
      <c r="E187" s="275" t="s">
        <v>14</v>
      </c>
      <c r="F187" s="272" t="s">
        <v>13</v>
      </c>
      <c r="G187" s="272" t="s">
        <v>45</v>
      </c>
      <c r="H187" s="312" t="s">
        <v>25</v>
      </c>
      <c r="I187" s="312" t="s">
        <v>39</v>
      </c>
      <c r="J187" s="309">
        <v>912</v>
      </c>
      <c r="K187" s="300">
        <f>'приложение 3'!J156</f>
        <v>20</v>
      </c>
      <c r="L187" s="300">
        <f>'приложение 3'!K156</f>
        <v>57</v>
      </c>
      <c r="M187" s="301">
        <f>'приложение 3'!L156</f>
        <v>54.699999999999996</v>
      </c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</row>
    <row r="188" spans="2:26" ht="24" customHeight="1">
      <c r="B188" s="199" t="s">
        <v>98</v>
      </c>
      <c r="C188" s="274">
        <v>89</v>
      </c>
      <c r="D188" s="274">
        <v>1</v>
      </c>
      <c r="E188" s="275" t="s">
        <v>14</v>
      </c>
      <c r="F188" s="272" t="s">
        <v>99</v>
      </c>
      <c r="G188" s="272"/>
      <c r="H188" s="312"/>
      <c r="I188" s="312"/>
      <c r="J188" s="309"/>
      <c r="K188" s="300">
        <f t="shared" ref="K188:K193" si="39">K189</f>
        <v>24</v>
      </c>
      <c r="L188" s="300">
        <f t="shared" ref="L188:L193" si="40">L189</f>
        <v>24</v>
      </c>
      <c r="M188" s="301">
        <f t="shared" ref="M188:M193" si="41">M189</f>
        <v>24</v>
      </c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</row>
    <row r="189" spans="2:26" ht="24" customHeight="1">
      <c r="B189" s="244" t="s">
        <v>146</v>
      </c>
      <c r="C189" s="274">
        <v>89</v>
      </c>
      <c r="D189" s="274">
        <v>1</v>
      </c>
      <c r="E189" s="275" t="s">
        <v>14</v>
      </c>
      <c r="F189" s="272" t="s">
        <v>99</v>
      </c>
      <c r="G189" s="117" t="s">
        <v>138</v>
      </c>
      <c r="H189" s="312"/>
      <c r="I189" s="312"/>
      <c r="J189" s="309"/>
      <c r="K189" s="300">
        <f t="shared" si="39"/>
        <v>24</v>
      </c>
      <c r="L189" s="300">
        <f t="shared" si="40"/>
        <v>24</v>
      </c>
      <c r="M189" s="301">
        <f t="shared" si="41"/>
        <v>24</v>
      </c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</row>
    <row r="190" spans="2:26" ht="24" customHeight="1">
      <c r="B190" s="244" t="s">
        <v>147</v>
      </c>
      <c r="C190" s="274">
        <v>89</v>
      </c>
      <c r="D190" s="274">
        <v>1</v>
      </c>
      <c r="E190" s="275" t="s">
        <v>14</v>
      </c>
      <c r="F190" s="272" t="s">
        <v>99</v>
      </c>
      <c r="G190" s="117" t="s">
        <v>139</v>
      </c>
      <c r="H190" s="312"/>
      <c r="I190" s="312"/>
      <c r="J190" s="309"/>
      <c r="K190" s="300">
        <f t="shared" si="39"/>
        <v>24</v>
      </c>
      <c r="L190" s="300">
        <f t="shared" si="40"/>
        <v>24</v>
      </c>
      <c r="M190" s="301">
        <f t="shared" si="41"/>
        <v>24</v>
      </c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</row>
    <row r="191" spans="2:26" ht="24" customHeight="1">
      <c r="B191" s="183" t="s">
        <v>126</v>
      </c>
      <c r="C191" s="274">
        <v>89</v>
      </c>
      <c r="D191" s="274">
        <v>1</v>
      </c>
      <c r="E191" s="275" t="s">
        <v>14</v>
      </c>
      <c r="F191" s="272" t="s">
        <v>99</v>
      </c>
      <c r="G191" s="117" t="s">
        <v>45</v>
      </c>
      <c r="H191" s="312"/>
      <c r="I191" s="312"/>
      <c r="J191" s="309"/>
      <c r="K191" s="300">
        <f t="shared" si="39"/>
        <v>24</v>
      </c>
      <c r="L191" s="300">
        <f t="shared" si="40"/>
        <v>24</v>
      </c>
      <c r="M191" s="301">
        <f t="shared" si="41"/>
        <v>24</v>
      </c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</row>
    <row r="192" spans="2:26" ht="24" customHeight="1">
      <c r="B192" s="198" t="s">
        <v>21</v>
      </c>
      <c r="C192" s="274">
        <v>89</v>
      </c>
      <c r="D192" s="274">
        <v>1</v>
      </c>
      <c r="E192" s="275" t="s">
        <v>14</v>
      </c>
      <c r="F192" s="272" t="s">
        <v>99</v>
      </c>
      <c r="G192" s="117" t="s">
        <v>45</v>
      </c>
      <c r="H192" s="312" t="s">
        <v>25</v>
      </c>
      <c r="I192" s="312"/>
      <c r="J192" s="309"/>
      <c r="K192" s="300">
        <f t="shared" si="39"/>
        <v>24</v>
      </c>
      <c r="L192" s="300">
        <f t="shared" si="40"/>
        <v>24</v>
      </c>
      <c r="M192" s="301">
        <f t="shared" si="41"/>
        <v>24</v>
      </c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</row>
    <row r="193" spans="2:26" ht="24" customHeight="1">
      <c r="B193" s="277" t="s">
        <v>160</v>
      </c>
      <c r="C193" s="274">
        <v>89</v>
      </c>
      <c r="D193" s="274">
        <v>1</v>
      </c>
      <c r="E193" s="275" t="s">
        <v>14</v>
      </c>
      <c r="F193" s="272" t="s">
        <v>99</v>
      </c>
      <c r="G193" s="117" t="s">
        <v>45</v>
      </c>
      <c r="H193" s="312" t="s">
        <v>25</v>
      </c>
      <c r="I193" s="312" t="s">
        <v>35</v>
      </c>
      <c r="J193" s="309"/>
      <c r="K193" s="300">
        <f t="shared" si="39"/>
        <v>24</v>
      </c>
      <c r="L193" s="300">
        <f t="shared" si="40"/>
        <v>24</v>
      </c>
      <c r="M193" s="301">
        <f t="shared" si="41"/>
        <v>24</v>
      </c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</row>
    <row r="194" spans="2:26" ht="24" customHeight="1">
      <c r="B194" s="43" t="s">
        <v>128</v>
      </c>
      <c r="C194" s="274">
        <v>89</v>
      </c>
      <c r="D194" s="274">
        <v>1</v>
      </c>
      <c r="E194" s="275" t="s">
        <v>14</v>
      </c>
      <c r="F194" s="272" t="s">
        <v>99</v>
      </c>
      <c r="G194" s="117" t="s">
        <v>45</v>
      </c>
      <c r="H194" s="312" t="s">
        <v>25</v>
      </c>
      <c r="I194" s="312" t="s">
        <v>35</v>
      </c>
      <c r="J194" s="309">
        <v>912</v>
      </c>
      <c r="K194" s="300">
        <f>'приложение 3'!J129</f>
        <v>24</v>
      </c>
      <c r="L194" s="300">
        <f>'приложение 3'!K129</f>
        <v>24</v>
      </c>
      <c r="M194" s="301">
        <f>'приложение 3'!L129</f>
        <v>24</v>
      </c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</row>
    <row r="195" spans="2:26" ht="24" customHeight="1">
      <c r="B195" s="197" t="s">
        <v>89</v>
      </c>
      <c r="C195" s="274">
        <v>89</v>
      </c>
      <c r="D195" s="274">
        <v>1</v>
      </c>
      <c r="E195" s="275" t="s">
        <v>14</v>
      </c>
      <c r="F195" s="272" t="s">
        <v>61</v>
      </c>
      <c r="G195" s="272"/>
      <c r="H195" s="312"/>
      <c r="I195" s="312"/>
      <c r="J195" s="309"/>
      <c r="K195" s="300">
        <f t="shared" ref="K195:K200" si="42">K196</f>
        <v>1909</v>
      </c>
      <c r="L195" s="300">
        <f t="shared" ref="L195:L200" si="43">L196</f>
        <v>1909</v>
      </c>
      <c r="M195" s="301">
        <f t="shared" ref="M195:M200" si="44">M196</f>
        <v>1909</v>
      </c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</row>
    <row r="196" spans="2:26" ht="24" customHeight="1">
      <c r="B196" s="244" t="s">
        <v>146</v>
      </c>
      <c r="C196" s="274">
        <v>89</v>
      </c>
      <c r="D196" s="274">
        <v>1</v>
      </c>
      <c r="E196" s="275" t="s">
        <v>14</v>
      </c>
      <c r="F196" s="272" t="s">
        <v>61</v>
      </c>
      <c r="G196" s="117" t="s">
        <v>138</v>
      </c>
      <c r="H196" s="312"/>
      <c r="I196" s="312"/>
      <c r="J196" s="309"/>
      <c r="K196" s="300">
        <f t="shared" si="42"/>
        <v>1909</v>
      </c>
      <c r="L196" s="300">
        <f t="shared" si="43"/>
        <v>1909</v>
      </c>
      <c r="M196" s="301">
        <f t="shared" si="44"/>
        <v>1909</v>
      </c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</row>
    <row r="197" spans="2:26" ht="24" customHeight="1">
      <c r="B197" s="244" t="s">
        <v>147</v>
      </c>
      <c r="C197" s="274">
        <v>89</v>
      </c>
      <c r="D197" s="274">
        <v>1</v>
      </c>
      <c r="E197" s="275" t="s">
        <v>14</v>
      </c>
      <c r="F197" s="272" t="s">
        <v>61</v>
      </c>
      <c r="G197" s="117" t="s">
        <v>139</v>
      </c>
      <c r="H197" s="312"/>
      <c r="I197" s="312"/>
      <c r="J197" s="309"/>
      <c r="K197" s="300">
        <f t="shared" si="42"/>
        <v>1909</v>
      </c>
      <c r="L197" s="300">
        <f t="shared" si="43"/>
        <v>1909</v>
      </c>
      <c r="M197" s="301">
        <f t="shared" si="44"/>
        <v>1909</v>
      </c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</row>
    <row r="198" spans="2:26" ht="24" customHeight="1">
      <c r="B198" s="183" t="s">
        <v>126</v>
      </c>
      <c r="C198" s="274">
        <v>89</v>
      </c>
      <c r="D198" s="274">
        <v>1</v>
      </c>
      <c r="E198" s="275" t="s">
        <v>14</v>
      </c>
      <c r="F198" s="272" t="s">
        <v>61</v>
      </c>
      <c r="G198" s="117" t="s">
        <v>45</v>
      </c>
      <c r="H198" s="312"/>
      <c r="I198" s="312"/>
      <c r="J198" s="309"/>
      <c r="K198" s="300">
        <f t="shared" si="42"/>
        <v>1909</v>
      </c>
      <c r="L198" s="300">
        <f t="shared" si="43"/>
        <v>1909</v>
      </c>
      <c r="M198" s="301">
        <f t="shared" si="44"/>
        <v>1909</v>
      </c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</row>
    <row r="199" spans="2:26" ht="24" customHeight="1" thickBot="1">
      <c r="B199" s="195" t="s">
        <v>32</v>
      </c>
      <c r="C199" s="274">
        <v>89</v>
      </c>
      <c r="D199" s="274">
        <v>1</v>
      </c>
      <c r="E199" s="275" t="s">
        <v>14</v>
      </c>
      <c r="F199" s="272" t="s">
        <v>61</v>
      </c>
      <c r="G199" s="117" t="s">
        <v>45</v>
      </c>
      <c r="H199" s="312" t="s">
        <v>33</v>
      </c>
      <c r="I199" s="312"/>
      <c r="J199" s="309"/>
      <c r="K199" s="300">
        <f t="shared" si="42"/>
        <v>1909</v>
      </c>
      <c r="L199" s="300">
        <f t="shared" si="43"/>
        <v>1909</v>
      </c>
      <c r="M199" s="301">
        <f t="shared" si="44"/>
        <v>1909</v>
      </c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</row>
    <row r="200" spans="2:26" ht="24" customHeight="1" thickTop="1">
      <c r="B200" s="196" t="s">
        <v>19</v>
      </c>
      <c r="C200" s="274">
        <v>89</v>
      </c>
      <c r="D200" s="274">
        <v>1</v>
      </c>
      <c r="E200" s="275" t="s">
        <v>14</v>
      </c>
      <c r="F200" s="272" t="s">
        <v>61</v>
      </c>
      <c r="G200" s="117" t="s">
        <v>45</v>
      </c>
      <c r="H200" s="312" t="s">
        <v>33</v>
      </c>
      <c r="I200" s="312" t="s">
        <v>34</v>
      </c>
      <c r="J200" s="309"/>
      <c r="K200" s="300">
        <f t="shared" si="42"/>
        <v>1909</v>
      </c>
      <c r="L200" s="300">
        <f t="shared" si="43"/>
        <v>1909</v>
      </c>
      <c r="M200" s="301">
        <f t="shared" si="44"/>
        <v>1909</v>
      </c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</row>
    <row r="201" spans="2:26" ht="24" customHeight="1">
      <c r="B201" s="43" t="s">
        <v>128</v>
      </c>
      <c r="C201" s="274">
        <v>89</v>
      </c>
      <c r="D201" s="274">
        <v>1</v>
      </c>
      <c r="E201" s="275" t="s">
        <v>14</v>
      </c>
      <c r="F201" s="272" t="s">
        <v>61</v>
      </c>
      <c r="G201" s="117" t="s">
        <v>45</v>
      </c>
      <c r="H201" s="312" t="s">
        <v>33</v>
      </c>
      <c r="I201" s="312" t="s">
        <v>34</v>
      </c>
      <c r="J201" s="309">
        <v>912</v>
      </c>
      <c r="K201" s="300">
        <f>'приложение 3'!J116</f>
        <v>1909</v>
      </c>
      <c r="L201" s="300">
        <f>'приложение 3'!K116</f>
        <v>1909</v>
      </c>
      <c r="M201" s="301">
        <f>'приложение 3'!L116</f>
        <v>1909</v>
      </c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</row>
    <row r="202" spans="2:26" ht="24" customHeight="1">
      <c r="B202" s="206" t="s">
        <v>113</v>
      </c>
      <c r="C202" s="274">
        <v>89</v>
      </c>
      <c r="D202" s="274">
        <v>1</v>
      </c>
      <c r="E202" s="275" t="s">
        <v>14</v>
      </c>
      <c r="F202" s="272" t="s">
        <v>114</v>
      </c>
      <c r="G202" s="117"/>
      <c r="H202" s="312"/>
      <c r="I202" s="312"/>
      <c r="J202" s="309"/>
      <c r="K202" s="302" t="str">
        <f t="shared" ref="K202:K207" si="45">K203</f>
        <v>24</v>
      </c>
      <c r="L202" s="300">
        <f t="shared" ref="L202:L207" si="46">L203</f>
        <v>24</v>
      </c>
      <c r="M202" s="301">
        <f t="shared" ref="M202:M207" si="47">M203</f>
        <v>24</v>
      </c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</row>
    <row r="203" spans="2:26" ht="24" customHeight="1">
      <c r="B203" s="244" t="s">
        <v>146</v>
      </c>
      <c r="C203" s="274">
        <v>89</v>
      </c>
      <c r="D203" s="274">
        <v>1</v>
      </c>
      <c r="E203" s="275" t="s">
        <v>14</v>
      </c>
      <c r="F203" s="272" t="s">
        <v>114</v>
      </c>
      <c r="G203" s="117" t="s">
        <v>138</v>
      </c>
      <c r="H203" s="312"/>
      <c r="I203" s="312"/>
      <c r="J203" s="309"/>
      <c r="K203" s="302" t="str">
        <f t="shared" si="45"/>
        <v>24</v>
      </c>
      <c r="L203" s="300">
        <f t="shared" si="46"/>
        <v>24</v>
      </c>
      <c r="M203" s="301">
        <f t="shared" si="47"/>
        <v>24</v>
      </c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</row>
    <row r="204" spans="2:26" ht="24" customHeight="1">
      <c r="B204" s="244" t="s">
        <v>147</v>
      </c>
      <c r="C204" s="274">
        <v>89</v>
      </c>
      <c r="D204" s="274">
        <v>1</v>
      </c>
      <c r="E204" s="275" t="s">
        <v>14</v>
      </c>
      <c r="F204" s="272" t="s">
        <v>114</v>
      </c>
      <c r="G204" s="117" t="s">
        <v>139</v>
      </c>
      <c r="H204" s="312"/>
      <c r="I204" s="312"/>
      <c r="J204" s="309"/>
      <c r="K204" s="302" t="str">
        <f t="shared" si="45"/>
        <v>24</v>
      </c>
      <c r="L204" s="300">
        <f t="shared" si="46"/>
        <v>24</v>
      </c>
      <c r="M204" s="301">
        <f t="shared" si="47"/>
        <v>24</v>
      </c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</row>
    <row r="205" spans="2:26" ht="24" customHeight="1">
      <c r="B205" s="183" t="s">
        <v>126</v>
      </c>
      <c r="C205" s="274">
        <v>89</v>
      </c>
      <c r="D205" s="274">
        <v>1</v>
      </c>
      <c r="E205" s="275" t="s">
        <v>14</v>
      </c>
      <c r="F205" s="272" t="s">
        <v>114</v>
      </c>
      <c r="G205" s="117" t="s">
        <v>45</v>
      </c>
      <c r="H205" s="312"/>
      <c r="I205" s="312"/>
      <c r="J205" s="309"/>
      <c r="K205" s="302" t="str">
        <f t="shared" si="45"/>
        <v>24</v>
      </c>
      <c r="L205" s="300">
        <f t="shared" si="46"/>
        <v>24</v>
      </c>
      <c r="M205" s="301">
        <f t="shared" si="47"/>
        <v>24</v>
      </c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</row>
    <row r="206" spans="2:26" ht="24" customHeight="1">
      <c r="B206" s="198" t="s">
        <v>15</v>
      </c>
      <c r="C206" s="274">
        <v>89</v>
      </c>
      <c r="D206" s="274">
        <v>1</v>
      </c>
      <c r="E206" s="275" t="s">
        <v>14</v>
      </c>
      <c r="F206" s="272" t="s">
        <v>114</v>
      </c>
      <c r="G206" s="117" t="s">
        <v>45</v>
      </c>
      <c r="H206" s="312" t="s">
        <v>36</v>
      </c>
      <c r="I206" s="312"/>
      <c r="J206" s="309"/>
      <c r="K206" s="302" t="str">
        <f t="shared" si="45"/>
        <v>24</v>
      </c>
      <c r="L206" s="300">
        <f t="shared" si="46"/>
        <v>24</v>
      </c>
      <c r="M206" s="301">
        <f t="shared" si="47"/>
        <v>24</v>
      </c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</row>
    <row r="207" spans="2:26" ht="24" customHeight="1">
      <c r="B207" s="206" t="s">
        <v>112</v>
      </c>
      <c r="C207" s="274">
        <v>89</v>
      </c>
      <c r="D207" s="274">
        <v>1</v>
      </c>
      <c r="E207" s="275" t="s">
        <v>14</v>
      </c>
      <c r="F207" s="272" t="s">
        <v>114</v>
      </c>
      <c r="G207" s="117" t="s">
        <v>45</v>
      </c>
      <c r="H207" s="312" t="s">
        <v>36</v>
      </c>
      <c r="I207" s="312" t="s">
        <v>39</v>
      </c>
      <c r="J207" s="309"/>
      <c r="K207" s="302" t="str">
        <f t="shared" si="45"/>
        <v>24</v>
      </c>
      <c r="L207" s="300">
        <f t="shared" si="46"/>
        <v>24</v>
      </c>
      <c r="M207" s="301">
        <f t="shared" si="47"/>
        <v>24</v>
      </c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</row>
    <row r="208" spans="2:26" ht="24" customHeight="1">
      <c r="B208" s="43" t="s">
        <v>128</v>
      </c>
      <c r="C208" s="274">
        <v>89</v>
      </c>
      <c r="D208" s="274">
        <v>1</v>
      </c>
      <c r="E208" s="275" t="s">
        <v>14</v>
      </c>
      <c r="F208" s="272" t="s">
        <v>114</v>
      </c>
      <c r="G208" s="117" t="s">
        <v>45</v>
      </c>
      <c r="H208" s="312" t="s">
        <v>36</v>
      </c>
      <c r="I208" s="312" t="s">
        <v>39</v>
      </c>
      <c r="J208" s="309">
        <v>912</v>
      </c>
      <c r="K208" s="302" t="str">
        <f>'приложение 3'!J183</f>
        <v>24</v>
      </c>
      <c r="L208" s="300">
        <f>'приложение 3'!K183</f>
        <v>24</v>
      </c>
      <c r="M208" s="301">
        <f>'приложение 3'!L183</f>
        <v>24</v>
      </c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</row>
    <row r="209" spans="2:26" ht="55.9" customHeight="1">
      <c r="B209" s="202" t="s">
        <v>110</v>
      </c>
      <c r="C209" s="274">
        <v>89</v>
      </c>
      <c r="D209" s="274">
        <v>1</v>
      </c>
      <c r="E209" s="275" t="s">
        <v>14</v>
      </c>
      <c r="F209" s="272" t="s">
        <v>111</v>
      </c>
      <c r="G209" s="117"/>
      <c r="H209" s="312"/>
      <c r="I209" s="312"/>
      <c r="J209" s="309"/>
      <c r="K209" s="300">
        <f t="shared" ref="K209:K214" si="48">K210</f>
        <v>24</v>
      </c>
      <c r="L209" s="300">
        <f t="shared" ref="L209:L214" si="49">L210</f>
        <v>24</v>
      </c>
      <c r="M209" s="301">
        <f t="shared" ref="M209:M214" si="50">M210</f>
        <v>24</v>
      </c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</row>
    <row r="210" spans="2:26" ht="24" customHeight="1">
      <c r="B210" s="244" t="s">
        <v>146</v>
      </c>
      <c r="C210" s="274">
        <v>89</v>
      </c>
      <c r="D210" s="274">
        <v>1</v>
      </c>
      <c r="E210" s="275" t="s">
        <v>14</v>
      </c>
      <c r="F210" s="272" t="s">
        <v>111</v>
      </c>
      <c r="G210" s="117" t="s">
        <v>138</v>
      </c>
      <c r="H210" s="312"/>
      <c r="I210" s="312"/>
      <c r="J210" s="309"/>
      <c r="K210" s="300">
        <f t="shared" si="48"/>
        <v>24</v>
      </c>
      <c r="L210" s="300">
        <f t="shared" si="49"/>
        <v>24</v>
      </c>
      <c r="M210" s="301">
        <f t="shared" si="50"/>
        <v>24</v>
      </c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</row>
    <row r="211" spans="2:26" ht="24" customHeight="1">
      <c r="B211" s="244" t="s">
        <v>147</v>
      </c>
      <c r="C211" s="274">
        <v>89</v>
      </c>
      <c r="D211" s="274">
        <v>1</v>
      </c>
      <c r="E211" s="275" t="s">
        <v>14</v>
      </c>
      <c r="F211" s="272" t="s">
        <v>111</v>
      </c>
      <c r="G211" s="117" t="s">
        <v>139</v>
      </c>
      <c r="H211" s="312"/>
      <c r="I211" s="312"/>
      <c r="J211" s="309"/>
      <c r="K211" s="300">
        <f t="shared" si="48"/>
        <v>24</v>
      </c>
      <c r="L211" s="300">
        <f t="shared" si="49"/>
        <v>24</v>
      </c>
      <c r="M211" s="301">
        <f t="shared" si="50"/>
        <v>24</v>
      </c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</row>
    <row r="212" spans="2:26" ht="24" customHeight="1">
      <c r="B212" s="183" t="s">
        <v>126</v>
      </c>
      <c r="C212" s="274">
        <v>89</v>
      </c>
      <c r="D212" s="274">
        <v>1</v>
      </c>
      <c r="E212" s="275" t="s">
        <v>14</v>
      </c>
      <c r="F212" s="272" t="s">
        <v>111</v>
      </c>
      <c r="G212" s="117" t="s">
        <v>45</v>
      </c>
      <c r="H212" s="312"/>
      <c r="I212" s="312"/>
      <c r="J212" s="309"/>
      <c r="K212" s="300">
        <f t="shared" si="48"/>
        <v>24</v>
      </c>
      <c r="L212" s="300">
        <f t="shared" si="49"/>
        <v>24</v>
      </c>
      <c r="M212" s="301">
        <f t="shared" si="50"/>
        <v>24</v>
      </c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</row>
    <row r="213" spans="2:26" ht="24" customHeight="1">
      <c r="B213" s="201" t="s">
        <v>161</v>
      </c>
      <c r="C213" s="274">
        <v>89</v>
      </c>
      <c r="D213" s="274">
        <v>1</v>
      </c>
      <c r="E213" s="275" t="s">
        <v>14</v>
      </c>
      <c r="F213" s="272" t="s">
        <v>111</v>
      </c>
      <c r="G213" s="117" t="s">
        <v>45</v>
      </c>
      <c r="H213" s="313" t="s">
        <v>102</v>
      </c>
      <c r="I213" s="314"/>
      <c r="J213" s="309"/>
      <c r="K213" s="300">
        <f t="shared" si="48"/>
        <v>24</v>
      </c>
      <c r="L213" s="300">
        <f t="shared" si="49"/>
        <v>24</v>
      </c>
      <c r="M213" s="301">
        <f t="shared" si="50"/>
        <v>24</v>
      </c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</row>
    <row r="214" spans="2:26" ht="24" customHeight="1">
      <c r="B214" s="201" t="s">
        <v>109</v>
      </c>
      <c r="C214" s="274">
        <v>89</v>
      </c>
      <c r="D214" s="274">
        <v>1</v>
      </c>
      <c r="E214" s="275" t="s">
        <v>14</v>
      </c>
      <c r="F214" s="272" t="s">
        <v>111</v>
      </c>
      <c r="G214" s="117" t="s">
        <v>45</v>
      </c>
      <c r="H214" s="313" t="s">
        <v>102</v>
      </c>
      <c r="I214" s="314" t="s">
        <v>26</v>
      </c>
      <c r="J214" s="309"/>
      <c r="K214" s="300">
        <f t="shared" si="48"/>
        <v>24</v>
      </c>
      <c r="L214" s="300">
        <f t="shared" si="49"/>
        <v>24</v>
      </c>
      <c r="M214" s="301">
        <f t="shared" si="50"/>
        <v>24</v>
      </c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</row>
    <row r="215" spans="2:26" ht="24" customHeight="1">
      <c r="B215" s="43" t="s">
        <v>128</v>
      </c>
      <c r="C215" s="274">
        <v>89</v>
      </c>
      <c r="D215" s="274">
        <v>1</v>
      </c>
      <c r="E215" s="275" t="s">
        <v>14</v>
      </c>
      <c r="F215" s="272" t="s">
        <v>111</v>
      </c>
      <c r="G215" s="117" t="s">
        <v>45</v>
      </c>
      <c r="H215" s="315" t="s">
        <v>102</v>
      </c>
      <c r="I215" s="316" t="s">
        <v>26</v>
      </c>
      <c r="J215" s="309">
        <v>912</v>
      </c>
      <c r="K215" s="300">
        <f>'приложение 3'!J168</f>
        <v>24</v>
      </c>
      <c r="L215" s="300">
        <f>'приложение 3'!K168</f>
        <v>24</v>
      </c>
      <c r="M215" s="301">
        <f>'приложение 3'!L168</f>
        <v>24</v>
      </c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</row>
    <row r="216" spans="2:26" ht="42" customHeight="1">
      <c r="B216" s="197" t="s">
        <v>90</v>
      </c>
      <c r="C216" s="274">
        <v>89</v>
      </c>
      <c r="D216" s="274">
        <v>1</v>
      </c>
      <c r="E216" s="275" t="s">
        <v>14</v>
      </c>
      <c r="F216" s="272" t="s">
        <v>62</v>
      </c>
      <c r="G216" s="117"/>
      <c r="H216" s="312"/>
      <c r="I216" s="312"/>
      <c r="J216" s="309"/>
      <c r="K216" s="300">
        <f t="shared" ref="K216:K221" si="51">K217</f>
        <v>51</v>
      </c>
      <c r="L216" s="300">
        <f t="shared" ref="L216:L221" si="52">L217</f>
        <v>51</v>
      </c>
      <c r="M216" s="301">
        <f t="shared" ref="M216:M221" si="53">M217</f>
        <v>51</v>
      </c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</row>
    <row r="217" spans="2:26" ht="24" customHeight="1">
      <c r="B217" s="244" t="s">
        <v>146</v>
      </c>
      <c r="C217" s="274">
        <v>89</v>
      </c>
      <c r="D217" s="274">
        <v>1</v>
      </c>
      <c r="E217" s="275" t="s">
        <v>14</v>
      </c>
      <c r="F217" s="272" t="s">
        <v>62</v>
      </c>
      <c r="G217" s="117" t="s">
        <v>138</v>
      </c>
      <c r="H217" s="312"/>
      <c r="I217" s="312"/>
      <c r="J217" s="309"/>
      <c r="K217" s="300">
        <f t="shared" si="51"/>
        <v>51</v>
      </c>
      <c r="L217" s="300">
        <f t="shared" si="52"/>
        <v>51</v>
      </c>
      <c r="M217" s="301">
        <f t="shared" si="53"/>
        <v>51</v>
      </c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</row>
    <row r="218" spans="2:26" ht="24" customHeight="1">
      <c r="B218" s="244" t="s">
        <v>147</v>
      </c>
      <c r="C218" s="274">
        <v>89</v>
      </c>
      <c r="D218" s="274">
        <v>1</v>
      </c>
      <c r="E218" s="275" t="s">
        <v>14</v>
      </c>
      <c r="F218" s="272" t="s">
        <v>62</v>
      </c>
      <c r="G218" s="117" t="s">
        <v>139</v>
      </c>
      <c r="H218" s="312"/>
      <c r="I218" s="312"/>
      <c r="J218" s="309"/>
      <c r="K218" s="300">
        <f t="shared" si="51"/>
        <v>51</v>
      </c>
      <c r="L218" s="300">
        <f t="shared" si="52"/>
        <v>51</v>
      </c>
      <c r="M218" s="301">
        <f t="shared" si="53"/>
        <v>51</v>
      </c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</row>
    <row r="219" spans="2:26" ht="24" customHeight="1">
      <c r="B219" s="183" t="s">
        <v>126</v>
      </c>
      <c r="C219" s="274">
        <v>89</v>
      </c>
      <c r="D219" s="274">
        <v>1</v>
      </c>
      <c r="E219" s="275" t="s">
        <v>14</v>
      </c>
      <c r="F219" s="272" t="s">
        <v>62</v>
      </c>
      <c r="G219" s="117" t="s">
        <v>45</v>
      </c>
      <c r="H219" s="312"/>
      <c r="I219" s="312"/>
      <c r="J219" s="309"/>
      <c r="K219" s="300">
        <f t="shared" si="51"/>
        <v>51</v>
      </c>
      <c r="L219" s="300">
        <f t="shared" si="52"/>
        <v>51</v>
      </c>
      <c r="M219" s="301">
        <f t="shared" si="53"/>
        <v>51</v>
      </c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</row>
    <row r="220" spans="2:26" ht="24" customHeight="1">
      <c r="B220" s="198" t="s">
        <v>21</v>
      </c>
      <c r="C220" s="274">
        <v>89</v>
      </c>
      <c r="D220" s="274">
        <v>1</v>
      </c>
      <c r="E220" s="275" t="s">
        <v>14</v>
      </c>
      <c r="F220" s="272" t="s">
        <v>62</v>
      </c>
      <c r="G220" s="117" t="s">
        <v>45</v>
      </c>
      <c r="H220" s="310" t="s">
        <v>25</v>
      </c>
      <c r="I220" s="311" t="s">
        <v>39</v>
      </c>
      <c r="J220" s="309"/>
      <c r="K220" s="300">
        <f t="shared" si="51"/>
        <v>51</v>
      </c>
      <c r="L220" s="300">
        <f t="shared" si="52"/>
        <v>51</v>
      </c>
      <c r="M220" s="301">
        <f t="shared" si="53"/>
        <v>51</v>
      </c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</row>
    <row r="221" spans="2:26" ht="24" customHeight="1">
      <c r="B221" s="200" t="s">
        <v>12</v>
      </c>
      <c r="C221" s="274">
        <v>89</v>
      </c>
      <c r="D221" s="274">
        <v>1</v>
      </c>
      <c r="E221" s="275" t="s">
        <v>14</v>
      </c>
      <c r="F221" s="272" t="s">
        <v>62</v>
      </c>
      <c r="G221" s="117" t="s">
        <v>45</v>
      </c>
      <c r="H221" s="310" t="s">
        <v>25</v>
      </c>
      <c r="I221" s="311" t="s">
        <v>39</v>
      </c>
      <c r="J221" s="309"/>
      <c r="K221" s="300">
        <f t="shared" si="51"/>
        <v>51</v>
      </c>
      <c r="L221" s="300">
        <f t="shared" si="52"/>
        <v>51</v>
      </c>
      <c r="M221" s="301">
        <f t="shared" si="53"/>
        <v>51</v>
      </c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</row>
    <row r="222" spans="2:26" ht="24" customHeight="1">
      <c r="B222" s="43" t="s">
        <v>128</v>
      </c>
      <c r="C222" s="274">
        <v>89</v>
      </c>
      <c r="D222" s="274">
        <v>1</v>
      </c>
      <c r="E222" s="275" t="s">
        <v>14</v>
      </c>
      <c r="F222" s="272" t="s">
        <v>62</v>
      </c>
      <c r="G222" s="117" t="s">
        <v>45</v>
      </c>
      <c r="H222" s="310" t="s">
        <v>25</v>
      </c>
      <c r="I222" s="311" t="s">
        <v>39</v>
      </c>
      <c r="J222" s="309">
        <v>912</v>
      </c>
      <c r="K222" s="300">
        <f>'приложение 3'!J148</f>
        <v>51</v>
      </c>
      <c r="L222" s="300">
        <f>'приложение 3'!K148</f>
        <v>51</v>
      </c>
      <c r="M222" s="301">
        <f>'приложение 3'!L148</f>
        <v>51</v>
      </c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</row>
    <row r="223" spans="2:26" ht="24" customHeight="1">
      <c r="B223" s="190" t="s">
        <v>118</v>
      </c>
      <c r="C223" s="274">
        <v>89</v>
      </c>
      <c r="D223" s="274">
        <v>1</v>
      </c>
      <c r="E223" s="275" t="s">
        <v>14</v>
      </c>
      <c r="F223" s="272" t="s">
        <v>107</v>
      </c>
      <c r="G223" s="117"/>
      <c r="H223" s="312"/>
      <c r="I223" s="312"/>
      <c r="J223" s="309"/>
      <c r="K223" s="302">
        <f t="shared" ref="K223:K228" si="54">K224</f>
        <v>24</v>
      </c>
      <c r="L223" s="302" t="str">
        <f t="shared" ref="L223:L228" si="55">L224</f>
        <v>24</v>
      </c>
      <c r="M223" s="303" t="str">
        <f t="shared" ref="M223:M228" si="56">M224</f>
        <v>24</v>
      </c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</row>
    <row r="224" spans="2:26" ht="24" customHeight="1">
      <c r="B224" s="244" t="s">
        <v>146</v>
      </c>
      <c r="C224" s="274">
        <v>89</v>
      </c>
      <c r="D224" s="274">
        <v>1</v>
      </c>
      <c r="E224" s="275" t="s">
        <v>14</v>
      </c>
      <c r="F224" s="272" t="s">
        <v>107</v>
      </c>
      <c r="G224" s="117" t="s">
        <v>138</v>
      </c>
      <c r="H224" s="312"/>
      <c r="I224" s="312"/>
      <c r="J224" s="309"/>
      <c r="K224" s="302">
        <f t="shared" si="54"/>
        <v>24</v>
      </c>
      <c r="L224" s="302" t="str">
        <f t="shared" si="55"/>
        <v>24</v>
      </c>
      <c r="M224" s="303" t="str">
        <f t="shared" si="56"/>
        <v>24</v>
      </c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</row>
    <row r="225" spans="2:26" ht="24" customHeight="1">
      <c r="B225" s="244" t="s">
        <v>147</v>
      </c>
      <c r="C225" s="274">
        <v>89</v>
      </c>
      <c r="D225" s="274">
        <v>1</v>
      </c>
      <c r="E225" s="275" t="s">
        <v>14</v>
      </c>
      <c r="F225" s="272" t="s">
        <v>107</v>
      </c>
      <c r="G225" s="117" t="s">
        <v>139</v>
      </c>
      <c r="H225" s="312"/>
      <c r="I225" s="312"/>
      <c r="J225" s="309"/>
      <c r="K225" s="302">
        <f t="shared" si="54"/>
        <v>24</v>
      </c>
      <c r="L225" s="302" t="str">
        <f t="shared" si="55"/>
        <v>24</v>
      </c>
      <c r="M225" s="303" t="str">
        <f t="shared" si="56"/>
        <v>24</v>
      </c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</row>
    <row r="226" spans="2:26" ht="24" customHeight="1">
      <c r="B226" s="183" t="s">
        <v>126</v>
      </c>
      <c r="C226" s="274">
        <v>89</v>
      </c>
      <c r="D226" s="274">
        <v>1</v>
      </c>
      <c r="E226" s="275" t="s">
        <v>14</v>
      </c>
      <c r="F226" s="272" t="s">
        <v>107</v>
      </c>
      <c r="G226" s="117" t="s">
        <v>45</v>
      </c>
      <c r="H226" s="312"/>
      <c r="I226" s="312"/>
      <c r="J226" s="309"/>
      <c r="K226" s="302">
        <f t="shared" si="54"/>
        <v>24</v>
      </c>
      <c r="L226" s="302" t="str">
        <f t="shared" si="55"/>
        <v>24</v>
      </c>
      <c r="M226" s="303" t="str">
        <f t="shared" si="56"/>
        <v>24</v>
      </c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</row>
    <row r="227" spans="2:26" ht="24" customHeight="1">
      <c r="B227" s="270" t="s">
        <v>40</v>
      </c>
      <c r="C227" s="274">
        <v>89</v>
      </c>
      <c r="D227" s="274">
        <v>1</v>
      </c>
      <c r="E227" s="275" t="s">
        <v>14</v>
      </c>
      <c r="F227" s="272" t="s">
        <v>107</v>
      </c>
      <c r="G227" s="117" t="s">
        <v>45</v>
      </c>
      <c r="H227" s="312" t="s">
        <v>26</v>
      </c>
      <c r="I227" s="312"/>
      <c r="J227" s="309"/>
      <c r="K227" s="302">
        <f t="shared" si="54"/>
        <v>24</v>
      </c>
      <c r="L227" s="302" t="str">
        <f t="shared" si="55"/>
        <v>24</v>
      </c>
      <c r="M227" s="303" t="str">
        <f t="shared" si="56"/>
        <v>24</v>
      </c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</row>
    <row r="228" spans="2:26" ht="24" customHeight="1">
      <c r="B228" s="189" t="s">
        <v>105</v>
      </c>
      <c r="C228" s="274">
        <v>89</v>
      </c>
      <c r="D228" s="274">
        <v>1</v>
      </c>
      <c r="E228" s="275" t="s">
        <v>14</v>
      </c>
      <c r="F228" s="272" t="s">
        <v>107</v>
      </c>
      <c r="G228" s="117" t="s">
        <v>45</v>
      </c>
      <c r="H228" s="312" t="s">
        <v>26</v>
      </c>
      <c r="I228" s="312" t="s">
        <v>106</v>
      </c>
      <c r="J228" s="309"/>
      <c r="K228" s="302">
        <f t="shared" si="54"/>
        <v>24</v>
      </c>
      <c r="L228" s="302" t="str">
        <f t="shared" si="55"/>
        <v>24</v>
      </c>
      <c r="M228" s="303" t="str">
        <f t="shared" si="56"/>
        <v>24</v>
      </c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</row>
    <row r="229" spans="2:26" ht="24" customHeight="1">
      <c r="B229" s="43" t="s">
        <v>128</v>
      </c>
      <c r="C229" s="274">
        <v>89</v>
      </c>
      <c r="D229" s="274">
        <v>1</v>
      </c>
      <c r="E229" s="275" t="s">
        <v>14</v>
      </c>
      <c r="F229" s="272" t="s">
        <v>107</v>
      </c>
      <c r="G229" s="117" t="s">
        <v>45</v>
      </c>
      <c r="H229" s="312" t="s">
        <v>26</v>
      </c>
      <c r="I229" s="312" t="s">
        <v>106</v>
      </c>
      <c r="J229" s="309">
        <v>912</v>
      </c>
      <c r="K229" s="302">
        <f>'приложение 3'!J83</f>
        <v>24</v>
      </c>
      <c r="L229" s="302" t="str">
        <f>'приложение 3'!K84</f>
        <v>24</v>
      </c>
      <c r="M229" s="303" t="str">
        <f>'приложение 3'!L84</f>
        <v>24</v>
      </c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</row>
    <row r="230" spans="2:26" ht="24" customHeight="1">
      <c r="B230" s="190" t="s">
        <v>103</v>
      </c>
      <c r="C230" s="274">
        <v>89</v>
      </c>
      <c r="D230" s="274">
        <v>1</v>
      </c>
      <c r="E230" s="275" t="s">
        <v>14</v>
      </c>
      <c r="F230" s="272" t="s">
        <v>104</v>
      </c>
      <c r="G230" s="117"/>
      <c r="H230" s="312"/>
      <c r="I230" s="312"/>
      <c r="J230" s="309"/>
      <c r="K230" s="300">
        <f t="shared" ref="K230:K235" si="57">K231</f>
        <v>24</v>
      </c>
      <c r="L230" s="300">
        <f t="shared" ref="L230:L235" si="58">L231</f>
        <v>24</v>
      </c>
      <c r="M230" s="301">
        <f t="shared" ref="M230:M235" si="59">M231</f>
        <v>24</v>
      </c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</row>
    <row r="231" spans="2:26" ht="24" customHeight="1">
      <c r="B231" s="244" t="s">
        <v>146</v>
      </c>
      <c r="C231" s="274">
        <v>89</v>
      </c>
      <c r="D231" s="274">
        <v>1</v>
      </c>
      <c r="E231" s="275" t="s">
        <v>14</v>
      </c>
      <c r="F231" s="272" t="s">
        <v>104</v>
      </c>
      <c r="G231" s="117" t="s">
        <v>138</v>
      </c>
      <c r="H231" s="312"/>
      <c r="I231" s="312"/>
      <c r="J231" s="309"/>
      <c r="K231" s="300">
        <f t="shared" si="57"/>
        <v>24</v>
      </c>
      <c r="L231" s="300">
        <f t="shared" si="58"/>
        <v>24</v>
      </c>
      <c r="M231" s="301">
        <f t="shared" si="59"/>
        <v>24</v>
      </c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</row>
    <row r="232" spans="2:26" ht="24" customHeight="1">
      <c r="B232" s="244" t="s">
        <v>147</v>
      </c>
      <c r="C232" s="274">
        <v>89</v>
      </c>
      <c r="D232" s="274">
        <v>1</v>
      </c>
      <c r="E232" s="275" t="s">
        <v>14</v>
      </c>
      <c r="F232" s="272" t="s">
        <v>104</v>
      </c>
      <c r="G232" s="117" t="s">
        <v>139</v>
      </c>
      <c r="H232" s="312"/>
      <c r="I232" s="312"/>
      <c r="J232" s="309"/>
      <c r="K232" s="300">
        <f t="shared" si="57"/>
        <v>24</v>
      </c>
      <c r="L232" s="300">
        <f t="shared" si="58"/>
        <v>24</v>
      </c>
      <c r="M232" s="301">
        <f t="shared" si="59"/>
        <v>24</v>
      </c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</row>
    <row r="233" spans="2:26" ht="24" customHeight="1">
      <c r="B233" s="183" t="s">
        <v>126</v>
      </c>
      <c r="C233" s="274">
        <v>89</v>
      </c>
      <c r="D233" s="274">
        <v>1</v>
      </c>
      <c r="E233" s="275" t="s">
        <v>14</v>
      </c>
      <c r="F233" s="272" t="s">
        <v>104</v>
      </c>
      <c r="G233" s="117" t="s">
        <v>45</v>
      </c>
      <c r="H233" s="312"/>
      <c r="I233" s="312"/>
      <c r="J233" s="309"/>
      <c r="K233" s="300">
        <f t="shared" si="57"/>
        <v>24</v>
      </c>
      <c r="L233" s="300">
        <f t="shared" si="58"/>
        <v>24</v>
      </c>
      <c r="M233" s="301">
        <f t="shared" si="59"/>
        <v>24</v>
      </c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</row>
    <row r="234" spans="2:26" ht="24" customHeight="1">
      <c r="B234" s="194" t="s">
        <v>100</v>
      </c>
      <c r="C234" s="274">
        <v>89</v>
      </c>
      <c r="D234" s="274">
        <v>1</v>
      </c>
      <c r="E234" s="275" t="s">
        <v>14</v>
      </c>
      <c r="F234" s="272" t="s">
        <v>104</v>
      </c>
      <c r="G234" s="117" t="s">
        <v>45</v>
      </c>
      <c r="H234" s="317" t="s">
        <v>39</v>
      </c>
      <c r="I234" s="318"/>
      <c r="J234" s="309"/>
      <c r="K234" s="300">
        <f t="shared" si="57"/>
        <v>24</v>
      </c>
      <c r="L234" s="300">
        <f t="shared" si="58"/>
        <v>24</v>
      </c>
      <c r="M234" s="301">
        <f t="shared" si="59"/>
        <v>24</v>
      </c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</row>
    <row r="235" spans="2:26" ht="24" customHeight="1">
      <c r="B235" s="190" t="s">
        <v>101</v>
      </c>
      <c r="C235" s="274">
        <v>89</v>
      </c>
      <c r="D235" s="274">
        <v>1</v>
      </c>
      <c r="E235" s="275" t="s">
        <v>14</v>
      </c>
      <c r="F235" s="272" t="s">
        <v>104</v>
      </c>
      <c r="G235" s="117" t="s">
        <v>45</v>
      </c>
      <c r="H235" s="317" t="s">
        <v>39</v>
      </c>
      <c r="I235" s="318" t="s">
        <v>36</v>
      </c>
      <c r="J235" s="309"/>
      <c r="K235" s="300">
        <f t="shared" si="57"/>
        <v>24</v>
      </c>
      <c r="L235" s="300">
        <f t="shared" si="58"/>
        <v>24</v>
      </c>
      <c r="M235" s="301">
        <f t="shared" si="59"/>
        <v>24</v>
      </c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</row>
    <row r="236" spans="2:26" ht="24" customHeight="1">
      <c r="B236" s="43" t="s">
        <v>128</v>
      </c>
      <c r="C236" s="274">
        <v>89</v>
      </c>
      <c r="D236" s="274">
        <v>1</v>
      </c>
      <c r="E236" s="275" t="s">
        <v>14</v>
      </c>
      <c r="F236" s="272" t="s">
        <v>104</v>
      </c>
      <c r="G236" s="117" t="s">
        <v>45</v>
      </c>
      <c r="H236" s="317" t="s">
        <v>39</v>
      </c>
      <c r="I236" s="318" t="s">
        <v>36</v>
      </c>
      <c r="J236" s="309">
        <v>912</v>
      </c>
      <c r="K236" s="300">
        <f>'приложение 3'!J104</f>
        <v>24</v>
      </c>
      <c r="L236" s="300">
        <f>'приложение 3'!K104</f>
        <v>24</v>
      </c>
      <c r="M236" s="301">
        <f>'приложение 3'!L104</f>
        <v>24</v>
      </c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</row>
    <row r="237" spans="2:26" ht="36.75" customHeight="1">
      <c r="B237" s="192" t="s">
        <v>71</v>
      </c>
      <c r="C237" s="55">
        <v>89</v>
      </c>
      <c r="D237" s="56">
        <v>1</v>
      </c>
      <c r="E237" s="55" t="s">
        <v>14</v>
      </c>
      <c r="F237" s="55" t="s">
        <v>70</v>
      </c>
      <c r="G237" s="117"/>
      <c r="H237" s="312"/>
      <c r="I237" s="312"/>
      <c r="J237" s="309"/>
      <c r="K237" s="300">
        <f>K238+K253</f>
        <v>131.9</v>
      </c>
      <c r="L237" s="300">
        <f>L238+L253</f>
        <v>145.70000000000002</v>
      </c>
      <c r="M237" s="301">
        <f>M238+M253</f>
        <v>159.80000000000001</v>
      </c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</row>
    <row r="238" spans="2:26" ht="24" customHeight="1">
      <c r="B238" s="244" t="s">
        <v>135</v>
      </c>
      <c r="C238" s="20">
        <v>89</v>
      </c>
      <c r="D238" s="23">
        <v>1</v>
      </c>
      <c r="E238" s="20" t="s">
        <v>14</v>
      </c>
      <c r="F238" s="20" t="s">
        <v>70</v>
      </c>
      <c r="G238" s="21" t="s">
        <v>137</v>
      </c>
      <c r="H238" s="312"/>
      <c r="I238" s="312"/>
      <c r="J238" s="309"/>
      <c r="K238" s="300">
        <f>K239</f>
        <v>122</v>
      </c>
      <c r="L238" s="300">
        <f>L239</f>
        <v>134.80000000000001</v>
      </c>
      <c r="M238" s="301">
        <f>M239</f>
        <v>148</v>
      </c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</row>
    <row r="239" spans="2:26" ht="24" customHeight="1">
      <c r="B239" s="238" t="s">
        <v>136</v>
      </c>
      <c r="C239" s="20">
        <v>89</v>
      </c>
      <c r="D239" s="23">
        <v>1</v>
      </c>
      <c r="E239" s="20" t="s">
        <v>14</v>
      </c>
      <c r="F239" s="20" t="s">
        <v>70</v>
      </c>
      <c r="G239" s="21" t="s">
        <v>152</v>
      </c>
      <c r="H239" s="312"/>
      <c r="I239" s="312"/>
      <c r="J239" s="309"/>
      <c r="K239" s="300">
        <f>K240+K244</f>
        <v>122</v>
      </c>
      <c r="L239" s="300">
        <f>L240+L244</f>
        <v>134.80000000000001</v>
      </c>
      <c r="M239" s="301">
        <f>M240+M244</f>
        <v>148</v>
      </c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</row>
    <row r="240" spans="2:26" ht="24" customHeight="1">
      <c r="B240" s="193" t="s">
        <v>51</v>
      </c>
      <c r="C240" s="20">
        <v>89</v>
      </c>
      <c r="D240" s="23">
        <v>1</v>
      </c>
      <c r="E240" s="20" t="s">
        <v>14</v>
      </c>
      <c r="F240" s="20" t="s">
        <v>70</v>
      </c>
      <c r="G240" s="21">
        <v>121</v>
      </c>
      <c r="H240" s="312"/>
      <c r="I240" s="312"/>
      <c r="J240" s="309"/>
      <c r="K240" s="300">
        <f t="shared" ref="K240:M242" si="60">K241</f>
        <v>94</v>
      </c>
      <c r="L240" s="300">
        <f t="shared" si="60"/>
        <v>103.8</v>
      </c>
      <c r="M240" s="301">
        <f t="shared" si="60"/>
        <v>114</v>
      </c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</row>
    <row r="241" spans="2:26" ht="24" customHeight="1">
      <c r="B241" s="43" t="s">
        <v>68</v>
      </c>
      <c r="C241" s="20">
        <v>89</v>
      </c>
      <c r="D241" s="23">
        <v>1</v>
      </c>
      <c r="E241" s="20" t="s">
        <v>14</v>
      </c>
      <c r="F241" s="20" t="s">
        <v>70</v>
      </c>
      <c r="G241" s="21">
        <v>121</v>
      </c>
      <c r="H241" s="312" t="s">
        <v>35</v>
      </c>
      <c r="I241" s="312"/>
      <c r="J241" s="309"/>
      <c r="K241" s="300">
        <f t="shared" si="60"/>
        <v>94</v>
      </c>
      <c r="L241" s="300">
        <f t="shared" si="60"/>
        <v>103.8</v>
      </c>
      <c r="M241" s="301">
        <f t="shared" si="60"/>
        <v>114</v>
      </c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</row>
    <row r="242" spans="2:26" ht="24" customHeight="1">
      <c r="B242" s="191" t="s">
        <v>69</v>
      </c>
      <c r="C242" s="20">
        <v>89</v>
      </c>
      <c r="D242" s="23">
        <v>1</v>
      </c>
      <c r="E242" s="20" t="s">
        <v>14</v>
      </c>
      <c r="F242" s="20" t="s">
        <v>70</v>
      </c>
      <c r="G242" s="21">
        <v>121</v>
      </c>
      <c r="H242" s="319" t="s">
        <v>35</v>
      </c>
      <c r="I242" s="111" t="s">
        <v>39</v>
      </c>
      <c r="J242" s="309"/>
      <c r="K242" s="300">
        <f t="shared" si="60"/>
        <v>94</v>
      </c>
      <c r="L242" s="300">
        <f t="shared" si="60"/>
        <v>103.8</v>
      </c>
      <c r="M242" s="301">
        <f t="shared" si="60"/>
        <v>114</v>
      </c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</row>
    <row r="243" spans="2:26" ht="24" customHeight="1">
      <c r="B243" s="43" t="s">
        <v>128</v>
      </c>
      <c r="C243" s="20">
        <v>89</v>
      </c>
      <c r="D243" s="23">
        <v>1</v>
      </c>
      <c r="E243" s="20" t="s">
        <v>14</v>
      </c>
      <c r="F243" s="20" t="s">
        <v>70</v>
      </c>
      <c r="G243" s="21">
        <v>121</v>
      </c>
      <c r="H243" s="319" t="s">
        <v>35</v>
      </c>
      <c r="I243" s="111" t="s">
        <v>39</v>
      </c>
      <c r="J243" s="309">
        <v>912</v>
      </c>
      <c r="K243" s="300">
        <f>'приложение 3'!J92</f>
        <v>94</v>
      </c>
      <c r="L243" s="300">
        <f>'приложение 3'!K92</f>
        <v>103.8</v>
      </c>
      <c r="M243" s="301">
        <f>'приложение 3'!L92</f>
        <v>114</v>
      </c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</row>
    <row r="244" spans="2:26" ht="24" customHeight="1">
      <c r="B244" s="193" t="s">
        <v>53</v>
      </c>
      <c r="C244" s="20">
        <v>89</v>
      </c>
      <c r="D244" s="23">
        <v>1</v>
      </c>
      <c r="E244" s="20" t="s">
        <v>14</v>
      </c>
      <c r="F244" s="20" t="s">
        <v>70</v>
      </c>
      <c r="G244" s="278" t="s">
        <v>11</v>
      </c>
      <c r="H244" s="319"/>
      <c r="I244" s="111"/>
      <c r="J244" s="309"/>
      <c r="K244" s="300">
        <f t="shared" ref="K244:M246" si="61">K245</f>
        <v>28</v>
      </c>
      <c r="L244" s="300">
        <f t="shared" si="61"/>
        <v>31</v>
      </c>
      <c r="M244" s="301">
        <f t="shared" si="61"/>
        <v>34</v>
      </c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</row>
    <row r="245" spans="2:26" ht="24" customHeight="1">
      <c r="B245" s="43" t="s">
        <v>68</v>
      </c>
      <c r="C245" s="20">
        <v>89</v>
      </c>
      <c r="D245" s="23">
        <v>1</v>
      </c>
      <c r="E245" s="20" t="s">
        <v>14</v>
      </c>
      <c r="F245" s="20" t="s">
        <v>70</v>
      </c>
      <c r="G245" s="278" t="s">
        <v>11</v>
      </c>
      <c r="H245" s="312" t="s">
        <v>35</v>
      </c>
      <c r="I245" s="312"/>
      <c r="J245" s="309"/>
      <c r="K245" s="300">
        <f t="shared" si="61"/>
        <v>28</v>
      </c>
      <c r="L245" s="300">
        <f t="shared" si="61"/>
        <v>31</v>
      </c>
      <c r="M245" s="301">
        <f t="shared" si="61"/>
        <v>34</v>
      </c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</row>
    <row r="246" spans="2:26" ht="24" customHeight="1">
      <c r="B246" s="191" t="s">
        <v>69</v>
      </c>
      <c r="C246" s="20">
        <v>89</v>
      </c>
      <c r="D246" s="23">
        <v>1</v>
      </c>
      <c r="E246" s="20" t="s">
        <v>14</v>
      </c>
      <c r="F246" s="20" t="s">
        <v>70</v>
      </c>
      <c r="G246" s="278" t="s">
        <v>11</v>
      </c>
      <c r="H246" s="319" t="s">
        <v>35</v>
      </c>
      <c r="I246" s="111" t="s">
        <v>39</v>
      </c>
      <c r="J246" s="309"/>
      <c r="K246" s="300">
        <f t="shared" si="61"/>
        <v>28</v>
      </c>
      <c r="L246" s="300">
        <f t="shared" si="61"/>
        <v>31</v>
      </c>
      <c r="M246" s="301">
        <f t="shared" si="61"/>
        <v>34</v>
      </c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</row>
    <row r="247" spans="2:26" ht="24" customHeight="1">
      <c r="B247" s="43" t="s">
        <v>128</v>
      </c>
      <c r="C247" s="20">
        <v>89</v>
      </c>
      <c r="D247" s="23">
        <v>1</v>
      </c>
      <c r="E247" s="20" t="s">
        <v>14</v>
      </c>
      <c r="F247" s="20" t="s">
        <v>70</v>
      </c>
      <c r="G247" s="278" t="s">
        <v>11</v>
      </c>
      <c r="H247" s="319" t="s">
        <v>35</v>
      </c>
      <c r="I247" s="111" t="s">
        <v>39</v>
      </c>
      <c r="J247" s="309">
        <v>912</v>
      </c>
      <c r="K247" s="300">
        <f>'приложение 3'!J93</f>
        <v>28</v>
      </c>
      <c r="L247" s="300">
        <f>'приложение 3'!K93</f>
        <v>31</v>
      </c>
      <c r="M247" s="301">
        <f>'приложение 3'!L93</f>
        <v>34</v>
      </c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</row>
    <row r="248" spans="2:26" ht="24" customHeight="1">
      <c r="B248" s="244" t="s">
        <v>146</v>
      </c>
      <c r="C248" s="20">
        <v>89</v>
      </c>
      <c r="D248" s="23">
        <v>1</v>
      </c>
      <c r="E248" s="20" t="s">
        <v>14</v>
      </c>
      <c r="F248" s="20" t="s">
        <v>70</v>
      </c>
      <c r="G248" s="21" t="s">
        <v>138</v>
      </c>
      <c r="H248" s="319"/>
      <c r="I248" s="111"/>
      <c r="J248" s="309"/>
      <c r="K248" s="300">
        <f t="shared" ref="K248:M252" si="62">K249</f>
        <v>9.9</v>
      </c>
      <c r="L248" s="300">
        <f t="shared" si="62"/>
        <v>10.9</v>
      </c>
      <c r="M248" s="301">
        <f t="shared" si="62"/>
        <v>11.8</v>
      </c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</row>
    <row r="249" spans="2:26" ht="24" customHeight="1">
      <c r="B249" s="244" t="s">
        <v>147</v>
      </c>
      <c r="C249" s="20">
        <v>89</v>
      </c>
      <c r="D249" s="23">
        <v>1</v>
      </c>
      <c r="E249" s="20" t="s">
        <v>14</v>
      </c>
      <c r="F249" s="20" t="s">
        <v>70</v>
      </c>
      <c r="G249" s="21" t="s">
        <v>139</v>
      </c>
      <c r="H249" s="319"/>
      <c r="I249" s="111"/>
      <c r="J249" s="309"/>
      <c r="K249" s="300">
        <f t="shared" si="62"/>
        <v>9.9</v>
      </c>
      <c r="L249" s="300">
        <f t="shared" si="62"/>
        <v>10.9</v>
      </c>
      <c r="M249" s="301">
        <f t="shared" si="62"/>
        <v>11.8</v>
      </c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</row>
    <row r="250" spans="2:26" ht="24" customHeight="1">
      <c r="B250" s="183" t="s">
        <v>126</v>
      </c>
      <c r="C250" s="20">
        <v>89</v>
      </c>
      <c r="D250" s="23">
        <v>1</v>
      </c>
      <c r="E250" s="20" t="s">
        <v>14</v>
      </c>
      <c r="F250" s="20" t="s">
        <v>70</v>
      </c>
      <c r="G250" s="21">
        <v>244</v>
      </c>
      <c r="H250" s="312"/>
      <c r="I250" s="312"/>
      <c r="J250" s="309"/>
      <c r="K250" s="300">
        <f t="shared" si="62"/>
        <v>9.9</v>
      </c>
      <c r="L250" s="300">
        <f t="shared" si="62"/>
        <v>10.9</v>
      </c>
      <c r="M250" s="301">
        <f t="shared" si="62"/>
        <v>11.8</v>
      </c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</row>
    <row r="251" spans="2:26" ht="24" customHeight="1">
      <c r="B251" s="43" t="s">
        <v>68</v>
      </c>
      <c r="C251" s="20">
        <v>89</v>
      </c>
      <c r="D251" s="23">
        <v>1</v>
      </c>
      <c r="E251" s="20" t="s">
        <v>14</v>
      </c>
      <c r="F251" s="20" t="s">
        <v>70</v>
      </c>
      <c r="G251" s="117" t="s">
        <v>45</v>
      </c>
      <c r="H251" s="312" t="s">
        <v>35</v>
      </c>
      <c r="I251" s="312"/>
      <c r="J251" s="309"/>
      <c r="K251" s="300">
        <f t="shared" si="62"/>
        <v>9.9</v>
      </c>
      <c r="L251" s="300">
        <f t="shared" si="62"/>
        <v>10.9</v>
      </c>
      <c r="M251" s="301">
        <f t="shared" si="62"/>
        <v>11.8</v>
      </c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</row>
    <row r="252" spans="2:26" ht="24" customHeight="1">
      <c r="B252" s="191" t="s">
        <v>69</v>
      </c>
      <c r="C252" s="20">
        <v>89</v>
      </c>
      <c r="D252" s="23">
        <v>1</v>
      </c>
      <c r="E252" s="20" t="s">
        <v>14</v>
      </c>
      <c r="F252" s="20" t="s">
        <v>70</v>
      </c>
      <c r="G252" s="117" t="s">
        <v>45</v>
      </c>
      <c r="H252" s="319" t="s">
        <v>35</v>
      </c>
      <c r="I252" s="111" t="s">
        <v>39</v>
      </c>
      <c r="J252" s="309"/>
      <c r="K252" s="300">
        <f t="shared" si="62"/>
        <v>9.9</v>
      </c>
      <c r="L252" s="300">
        <f t="shared" si="62"/>
        <v>10.9</v>
      </c>
      <c r="M252" s="301">
        <f t="shared" si="62"/>
        <v>11.8</v>
      </c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</row>
    <row r="253" spans="2:26" ht="24" customHeight="1">
      <c r="B253" s="43" t="s">
        <v>128</v>
      </c>
      <c r="C253" s="20">
        <v>89</v>
      </c>
      <c r="D253" s="23">
        <v>1</v>
      </c>
      <c r="E253" s="20" t="s">
        <v>14</v>
      </c>
      <c r="F253" s="20" t="s">
        <v>70</v>
      </c>
      <c r="G253" s="117" t="s">
        <v>45</v>
      </c>
      <c r="H253" s="319" t="s">
        <v>35</v>
      </c>
      <c r="I253" s="111" t="s">
        <v>39</v>
      </c>
      <c r="J253" s="309">
        <v>912</v>
      </c>
      <c r="K253" s="300">
        <f>'приложение 3'!J96</f>
        <v>9.9</v>
      </c>
      <c r="L253" s="300">
        <f>'приложение 3'!K96</f>
        <v>10.9</v>
      </c>
      <c r="M253" s="301">
        <f>'приложение 3'!L96</f>
        <v>11.8</v>
      </c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</row>
    <row r="254" spans="2:26" ht="36" customHeight="1">
      <c r="B254" s="320" t="s">
        <v>18</v>
      </c>
      <c r="C254" s="20" t="s">
        <v>38</v>
      </c>
      <c r="D254" s="23" t="s">
        <v>37</v>
      </c>
      <c r="E254" s="23" t="s">
        <v>14</v>
      </c>
      <c r="F254" s="146">
        <v>77150</v>
      </c>
      <c r="G254" s="22"/>
      <c r="H254" s="312"/>
      <c r="I254" s="312"/>
      <c r="J254" s="309"/>
      <c r="K254" s="302" t="str">
        <f t="shared" ref="K254:M259" si="63">K255</f>
        <v>0,9</v>
      </c>
      <c r="L254" s="302">
        <f t="shared" si="63"/>
        <v>0.9</v>
      </c>
      <c r="M254" s="303">
        <f t="shared" si="63"/>
        <v>1</v>
      </c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</row>
    <row r="255" spans="2:26" ht="36" customHeight="1">
      <c r="B255" s="244" t="s">
        <v>146</v>
      </c>
      <c r="C255" s="20" t="s">
        <v>38</v>
      </c>
      <c r="D255" s="23" t="s">
        <v>37</v>
      </c>
      <c r="E255" s="23" t="s">
        <v>14</v>
      </c>
      <c r="F255" s="146">
        <v>77150</v>
      </c>
      <c r="G255" s="145" t="s">
        <v>138</v>
      </c>
      <c r="H255" s="312"/>
      <c r="I255" s="312"/>
      <c r="J255" s="309"/>
      <c r="K255" s="302" t="str">
        <f t="shared" si="63"/>
        <v>0,9</v>
      </c>
      <c r="L255" s="302">
        <f t="shared" si="63"/>
        <v>0.9</v>
      </c>
      <c r="M255" s="303">
        <f t="shared" si="63"/>
        <v>1</v>
      </c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</row>
    <row r="256" spans="2:26" ht="36" customHeight="1">
      <c r="B256" s="244" t="s">
        <v>147</v>
      </c>
      <c r="C256" s="20" t="s">
        <v>38</v>
      </c>
      <c r="D256" s="23" t="s">
        <v>37</v>
      </c>
      <c r="E256" s="23" t="s">
        <v>14</v>
      </c>
      <c r="F256" s="146">
        <v>77150</v>
      </c>
      <c r="G256" s="21" t="s">
        <v>139</v>
      </c>
      <c r="H256" s="312"/>
      <c r="I256" s="312"/>
      <c r="J256" s="309"/>
      <c r="K256" s="302" t="str">
        <f t="shared" si="63"/>
        <v>0,9</v>
      </c>
      <c r="L256" s="302">
        <f t="shared" si="63"/>
        <v>0.9</v>
      </c>
      <c r="M256" s="303">
        <f t="shared" si="63"/>
        <v>1</v>
      </c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</row>
    <row r="257" spans="2:26" ht="36" customHeight="1">
      <c r="B257" s="183" t="s">
        <v>126</v>
      </c>
      <c r="C257" s="20" t="s">
        <v>38</v>
      </c>
      <c r="D257" s="23" t="s">
        <v>37</v>
      </c>
      <c r="E257" s="23" t="s">
        <v>14</v>
      </c>
      <c r="F257" s="146">
        <v>77150</v>
      </c>
      <c r="G257" s="26">
        <v>244</v>
      </c>
      <c r="H257" s="312"/>
      <c r="I257" s="312"/>
      <c r="J257" s="309"/>
      <c r="K257" s="302" t="str">
        <f t="shared" si="63"/>
        <v>0,9</v>
      </c>
      <c r="L257" s="302">
        <f t="shared" si="63"/>
        <v>0.9</v>
      </c>
      <c r="M257" s="303">
        <f t="shared" si="63"/>
        <v>1</v>
      </c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</row>
    <row r="258" spans="2:26" ht="36" customHeight="1">
      <c r="B258" s="279" t="s">
        <v>40</v>
      </c>
      <c r="C258" s="20" t="s">
        <v>38</v>
      </c>
      <c r="D258" s="23" t="s">
        <v>37</v>
      </c>
      <c r="E258" s="23" t="s">
        <v>14</v>
      </c>
      <c r="F258" s="146">
        <v>77150</v>
      </c>
      <c r="G258" s="26">
        <v>244</v>
      </c>
      <c r="H258" s="312" t="s">
        <v>26</v>
      </c>
      <c r="I258" s="312"/>
      <c r="J258" s="309"/>
      <c r="K258" s="302" t="str">
        <f t="shared" si="63"/>
        <v>0,9</v>
      </c>
      <c r="L258" s="302">
        <f t="shared" si="63"/>
        <v>0.9</v>
      </c>
      <c r="M258" s="303">
        <f t="shared" si="63"/>
        <v>1</v>
      </c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</row>
    <row r="259" spans="2:26" ht="36" customHeight="1">
      <c r="B259" s="184" t="s">
        <v>48</v>
      </c>
      <c r="C259" s="20" t="s">
        <v>38</v>
      </c>
      <c r="D259" s="23" t="s">
        <v>37</v>
      </c>
      <c r="E259" s="23" t="s">
        <v>14</v>
      </c>
      <c r="F259" s="146">
        <v>77150</v>
      </c>
      <c r="G259" s="26">
        <v>244</v>
      </c>
      <c r="H259" s="312" t="s">
        <v>26</v>
      </c>
      <c r="I259" s="312" t="s">
        <v>33</v>
      </c>
      <c r="J259" s="309"/>
      <c r="K259" s="302" t="str">
        <f t="shared" si="63"/>
        <v>0,9</v>
      </c>
      <c r="L259" s="302">
        <f t="shared" si="63"/>
        <v>0.9</v>
      </c>
      <c r="M259" s="303">
        <f t="shared" si="63"/>
        <v>1</v>
      </c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</row>
    <row r="260" spans="2:26" ht="36" customHeight="1">
      <c r="B260" s="43" t="s">
        <v>128</v>
      </c>
      <c r="C260" s="20" t="s">
        <v>38</v>
      </c>
      <c r="D260" s="23" t="s">
        <v>37</v>
      </c>
      <c r="E260" s="23" t="s">
        <v>14</v>
      </c>
      <c r="F260" s="146">
        <v>77150</v>
      </c>
      <c r="G260" s="26">
        <v>244</v>
      </c>
      <c r="H260" s="312" t="s">
        <v>26</v>
      </c>
      <c r="I260" s="312" t="s">
        <v>33</v>
      </c>
      <c r="J260" s="309">
        <v>912</v>
      </c>
      <c r="K260" s="302" t="str">
        <f>'приложение 3'!J66</f>
        <v>0,9</v>
      </c>
      <c r="L260" s="302">
        <f>'приложение 3'!K66</f>
        <v>0.9</v>
      </c>
      <c r="M260" s="303">
        <f>'приложение 3'!L66</f>
        <v>1</v>
      </c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</row>
    <row r="261" spans="2:26" ht="36" customHeight="1">
      <c r="B261" s="321" t="s">
        <v>134</v>
      </c>
      <c r="C261" s="20" t="s">
        <v>38</v>
      </c>
      <c r="D261" s="23" t="s">
        <v>37</v>
      </c>
      <c r="E261" s="23" t="s">
        <v>14</v>
      </c>
      <c r="F261" s="146" t="s">
        <v>133</v>
      </c>
      <c r="G261" s="26"/>
      <c r="H261" s="312"/>
      <c r="I261" s="312"/>
      <c r="J261" s="309"/>
      <c r="K261" s="302">
        <f t="shared" ref="K261:K266" si="64">K262</f>
        <v>0</v>
      </c>
      <c r="L261" s="302">
        <f t="shared" ref="L261:L266" si="65">L262</f>
        <v>0</v>
      </c>
      <c r="M261" s="303">
        <f t="shared" ref="M261:M266" si="66">M262</f>
        <v>0</v>
      </c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</row>
    <row r="262" spans="2:26" ht="36" customHeight="1">
      <c r="B262" s="244" t="s">
        <v>146</v>
      </c>
      <c r="C262" s="20" t="s">
        <v>38</v>
      </c>
      <c r="D262" s="23" t="s">
        <v>37</v>
      </c>
      <c r="E262" s="23" t="s">
        <v>14</v>
      </c>
      <c r="F262" s="146" t="s">
        <v>133</v>
      </c>
      <c r="G262" s="145" t="s">
        <v>138</v>
      </c>
      <c r="H262" s="312"/>
      <c r="I262" s="312"/>
      <c r="J262" s="309"/>
      <c r="K262" s="302">
        <f t="shared" si="64"/>
        <v>0</v>
      </c>
      <c r="L262" s="302">
        <f t="shared" si="65"/>
        <v>0</v>
      </c>
      <c r="M262" s="303">
        <f t="shared" si="66"/>
        <v>0</v>
      </c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</row>
    <row r="263" spans="2:26" ht="36" customHeight="1">
      <c r="B263" s="244" t="s">
        <v>147</v>
      </c>
      <c r="C263" s="20" t="s">
        <v>38</v>
      </c>
      <c r="D263" s="23" t="s">
        <v>37</v>
      </c>
      <c r="E263" s="23" t="s">
        <v>14</v>
      </c>
      <c r="F263" s="146" t="s">
        <v>133</v>
      </c>
      <c r="G263" s="21" t="s">
        <v>139</v>
      </c>
      <c r="H263" s="312"/>
      <c r="I263" s="312"/>
      <c r="J263" s="309"/>
      <c r="K263" s="302">
        <f t="shared" si="64"/>
        <v>0</v>
      </c>
      <c r="L263" s="302">
        <f t="shared" si="65"/>
        <v>0</v>
      </c>
      <c r="M263" s="303">
        <f t="shared" si="66"/>
        <v>0</v>
      </c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</row>
    <row r="264" spans="2:26" ht="36" customHeight="1">
      <c r="B264" s="322" t="s">
        <v>126</v>
      </c>
      <c r="C264" s="20" t="s">
        <v>38</v>
      </c>
      <c r="D264" s="23" t="s">
        <v>37</v>
      </c>
      <c r="E264" s="23" t="s">
        <v>14</v>
      </c>
      <c r="F264" s="146" t="s">
        <v>133</v>
      </c>
      <c r="G264" s="26">
        <v>244</v>
      </c>
      <c r="H264" s="312"/>
      <c r="I264" s="312"/>
      <c r="J264" s="309"/>
      <c r="K264" s="302">
        <f t="shared" si="64"/>
        <v>0</v>
      </c>
      <c r="L264" s="302">
        <f t="shared" si="65"/>
        <v>0</v>
      </c>
      <c r="M264" s="303">
        <f t="shared" si="66"/>
        <v>0</v>
      </c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</row>
    <row r="265" spans="2:26" ht="36" customHeight="1">
      <c r="B265" s="194" t="s">
        <v>100</v>
      </c>
      <c r="C265" s="20" t="s">
        <v>38</v>
      </c>
      <c r="D265" s="23" t="s">
        <v>37</v>
      </c>
      <c r="E265" s="23" t="s">
        <v>14</v>
      </c>
      <c r="F265" s="146" t="s">
        <v>133</v>
      </c>
      <c r="G265" s="26">
        <v>244</v>
      </c>
      <c r="H265" s="317" t="s">
        <v>39</v>
      </c>
      <c r="I265" s="318"/>
      <c r="J265" s="309"/>
      <c r="K265" s="302">
        <f t="shared" si="64"/>
        <v>0</v>
      </c>
      <c r="L265" s="302">
        <f t="shared" si="65"/>
        <v>0</v>
      </c>
      <c r="M265" s="303">
        <f t="shared" si="66"/>
        <v>0</v>
      </c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</row>
    <row r="266" spans="2:26" ht="36" customHeight="1">
      <c r="B266" s="190" t="s">
        <v>101</v>
      </c>
      <c r="C266" s="20" t="s">
        <v>38</v>
      </c>
      <c r="D266" s="23" t="s">
        <v>37</v>
      </c>
      <c r="E266" s="23" t="s">
        <v>14</v>
      </c>
      <c r="F266" s="146" t="s">
        <v>133</v>
      </c>
      <c r="G266" s="26">
        <v>244</v>
      </c>
      <c r="H266" s="317" t="s">
        <v>39</v>
      </c>
      <c r="I266" s="318" t="s">
        <v>34</v>
      </c>
      <c r="J266" s="309"/>
      <c r="K266" s="302">
        <f t="shared" si="64"/>
        <v>0</v>
      </c>
      <c r="L266" s="302">
        <f t="shared" si="65"/>
        <v>0</v>
      </c>
      <c r="M266" s="303">
        <f t="shared" si="66"/>
        <v>0</v>
      </c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</row>
    <row r="267" spans="2:26" ht="36" customHeight="1">
      <c r="B267" s="43" t="s">
        <v>128</v>
      </c>
      <c r="C267" s="20" t="s">
        <v>38</v>
      </c>
      <c r="D267" s="23" t="s">
        <v>37</v>
      </c>
      <c r="E267" s="23" t="s">
        <v>14</v>
      </c>
      <c r="F267" s="146" t="s">
        <v>133</v>
      </c>
      <c r="G267" s="26">
        <v>244</v>
      </c>
      <c r="H267" s="317" t="s">
        <v>39</v>
      </c>
      <c r="I267" s="318" t="s">
        <v>34</v>
      </c>
      <c r="J267" s="309">
        <v>912</v>
      </c>
      <c r="K267" s="302">
        <f>'приложение 3'!J108</f>
        <v>0</v>
      </c>
      <c r="L267" s="302">
        <f>'приложение 3'!K108</f>
        <v>0</v>
      </c>
      <c r="M267" s="303">
        <f>'приложение 3'!L108</f>
        <v>0</v>
      </c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</row>
  </sheetData>
  <autoFilter ref="B13:J267"/>
  <mergeCells count="14">
    <mergeCell ref="F6:K6"/>
    <mergeCell ref="B11:B12"/>
    <mergeCell ref="C11:F12"/>
    <mergeCell ref="H11:H12"/>
    <mergeCell ref="I11:I12"/>
    <mergeCell ref="J11:J12"/>
    <mergeCell ref="K10:M10"/>
    <mergeCell ref="B8:M8"/>
    <mergeCell ref="B4:M4"/>
    <mergeCell ref="D5:M5"/>
    <mergeCell ref="J1:K1"/>
    <mergeCell ref="C2:H2"/>
    <mergeCell ref="I2:M2"/>
    <mergeCell ref="B3:M3"/>
  </mergeCells>
  <phoneticPr fontId="2" type="noConversion"/>
  <conditionalFormatting sqref="B16:B18">
    <cfRule type="expression" dxfId="150" priority="167" stopIfTrue="1">
      <formula>$H16=""</formula>
    </cfRule>
    <cfRule type="expression" dxfId="149" priority="168" stopIfTrue="1">
      <formula>#REF!&lt;&gt;""</formula>
    </cfRule>
    <cfRule type="expression" dxfId="148" priority="169" stopIfTrue="1">
      <formula>AND($I16="",$H16&lt;&gt;"")</formula>
    </cfRule>
  </conditionalFormatting>
  <conditionalFormatting sqref="B16:B18">
    <cfRule type="expression" dxfId="147" priority="164" stopIfTrue="1">
      <formula>$H16=""</formula>
    </cfRule>
    <cfRule type="expression" dxfId="146" priority="165" stopIfTrue="1">
      <formula>#REF!&lt;&gt;""</formula>
    </cfRule>
    <cfRule type="expression" dxfId="145" priority="166" stopIfTrue="1">
      <formula>AND($I16="",$H16&lt;&gt;"")</formula>
    </cfRule>
  </conditionalFormatting>
  <conditionalFormatting sqref="B16:B18">
    <cfRule type="expression" dxfId="144" priority="161" stopIfTrue="1">
      <formula>$H16=""</formula>
    </cfRule>
    <cfRule type="expression" dxfId="143" priority="162" stopIfTrue="1">
      <formula>#REF!&lt;&gt;""</formula>
    </cfRule>
    <cfRule type="expression" dxfId="142" priority="163" stopIfTrue="1">
      <formula>AND($I16="",$H16&lt;&gt;"")</formula>
    </cfRule>
  </conditionalFormatting>
  <conditionalFormatting sqref="G252:G253 F156:F161 G156:G158 G21:G37 G40:G41">
    <cfRule type="expression" dxfId="141" priority="155" stopIfTrue="1">
      <formula>$G21=""</formula>
    </cfRule>
    <cfRule type="expression" dxfId="140" priority="156" stopIfTrue="1">
      <formula>#REF!&lt;&gt;""</formula>
    </cfRule>
    <cfRule type="expression" dxfId="139" priority="157" stopIfTrue="1">
      <formula>AND($H21="",$G21&lt;&gt;"")</formula>
    </cfRule>
  </conditionalFormatting>
  <conditionalFormatting sqref="G19:G20">
    <cfRule type="expression" dxfId="138" priority="152" stopIfTrue="1">
      <formula>$G19=""</formula>
    </cfRule>
    <cfRule type="expression" dxfId="137" priority="153" stopIfTrue="1">
      <formula>#REF!&lt;&gt;""</formula>
    </cfRule>
    <cfRule type="expression" dxfId="136" priority="154" stopIfTrue="1">
      <formula>AND($H19="",$G19&lt;&gt;"")</formula>
    </cfRule>
  </conditionalFormatting>
  <conditionalFormatting sqref="B186">
    <cfRule type="expression" dxfId="135" priority="146" stopIfTrue="1">
      <formula>$G186=""</formula>
    </cfRule>
    <cfRule type="expression" dxfId="134" priority="147" stopIfTrue="1">
      <formula>#REF!&lt;&gt;""</formula>
    </cfRule>
    <cfRule type="expression" dxfId="133" priority="148" stopIfTrue="1">
      <formula>AND($H186="",$G186&lt;&gt;"")</formula>
    </cfRule>
  </conditionalFormatting>
  <conditionalFormatting sqref="B186">
    <cfRule type="expression" dxfId="132" priority="143" stopIfTrue="1">
      <formula>$G186=""</formula>
    </cfRule>
    <cfRule type="expression" dxfId="131" priority="144" stopIfTrue="1">
      <formula>#REF!&lt;&gt;""</formula>
    </cfRule>
    <cfRule type="expression" dxfId="130" priority="145" stopIfTrue="1">
      <formula>AND($H186="",$G186&lt;&gt;"")</formula>
    </cfRule>
  </conditionalFormatting>
  <conditionalFormatting sqref="B186">
    <cfRule type="expression" dxfId="129" priority="140" stopIfTrue="1">
      <formula>$G186=""</formula>
    </cfRule>
    <cfRule type="expression" dxfId="128" priority="141" stopIfTrue="1">
      <formula>#REF!&lt;&gt;""</formula>
    </cfRule>
    <cfRule type="expression" dxfId="127" priority="142" stopIfTrue="1">
      <formula>AND($H186="",$G186&lt;&gt;"")</formula>
    </cfRule>
  </conditionalFormatting>
  <conditionalFormatting sqref="B188">
    <cfRule type="expression" dxfId="126" priority="137" stopIfTrue="1">
      <formula>$G188=""</formula>
    </cfRule>
    <cfRule type="expression" dxfId="125" priority="138" stopIfTrue="1">
      <formula>#REF!&lt;&gt;""</formula>
    </cfRule>
    <cfRule type="expression" dxfId="124" priority="139" stopIfTrue="1">
      <formula>AND($H188="",$G188&lt;&gt;"")</formula>
    </cfRule>
  </conditionalFormatting>
  <conditionalFormatting sqref="G191">
    <cfRule type="expression" dxfId="123" priority="134" stopIfTrue="1">
      <formula>$G191=""</formula>
    </cfRule>
    <cfRule type="expression" dxfId="122" priority="135" stopIfTrue="1">
      <formula>#REF!&lt;&gt;""</formula>
    </cfRule>
    <cfRule type="expression" dxfId="121" priority="136" stopIfTrue="1">
      <formula>AND($H191="",$G191&lt;&gt;"")</formula>
    </cfRule>
  </conditionalFormatting>
  <conditionalFormatting sqref="G189:G190">
    <cfRule type="expression" dxfId="120" priority="131" stopIfTrue="1">
      <formula>$G189=""</formula>
    </cfRule>
    <cfRule type="expression" dxfId="119" priority="132" stopIfTrue="1">
      <formula>#REF!&lt;&gt;""</formula>
    </cfRule>
    <cfRule type="expression" dxfId="118" priority="133" stopIfTrue="1">
      <formula>AND($H189="",$G189&lt;&gt;"")</formula>
    </cfRule>
  </conditionalFormatting>
  <conditionalFormatting sqref="G192:G194">
    <cfRule type="expression" dxfId="117" priority="128" stopIfTrue="1">
      <formula>$G192=""</formula>
    </cfRule>
    <cfRule type="expression" dxfId="116" priority="129" stopIfTrue="1">
      <formula>#REF!&lt;&gt;""</formula>
    </cfRule>
    <cfRule type="expression" dxfId="115" priority="130" stopIfTrue="1">
      <formula>AND($H192="",$G192&lt;&gt;"")</formula>
    </cfRule>
  </conditionalFormatting>
  <conditionalFormatting sqref="G198">
    <cfRule type="expression" dxfId="114" priority="125" stopIfTrue="1">
      <formula>$G198=""</formula>
    </cfRule>
    <cfRule type="expression" dxfId="113" priority="126" stopIfTrue="1">
      <formula>#REF!&lt;&gt;""</formula>
    </cfRule>
    <cfRule type="expression" dxfId="112" priority="127" stopIfTrue="1">
      <formula>AND($H198="",$G198&lt;&gt;"")</formula>
    </cfRule>
  </conditionalFormatting>
  <conditionalFormatting sqref="G196:G197">
    <cfRule type="expression" dxfId="111" priority="122" stopIfTrue="1">
      <formula>$G196=""</formula>
    </cfRule>
    <cfRule type="expression" dxfId="110" priority="123" stopIfTrue="1">
      <formula>#REF!&lt;&gt;""</formula>
    </cfRule>
    <cfRule type="expression" dxfId="109" priority="124" stopIfTrue="1">
      <formula>AND($H196="",$G196&lt;&gt;"")</formula>
    </cfRule>
  </conditionalFormatting>
  <conditionalFormatting sqref="G199:G202 G209">
    <cfRule type="expression" dxfId="108" priority="119" stopIfTrue="1">
      <formula>$G199=""</formula>
    </cfRule>
    <cfRule type="expression" dxfId="107" priority="120" stopIfTrue="1">
      <formula>#REF!&lt;&gt;""</formula>
    </cfRule>
    <cfRule type="expression" dxfId="106" priority="121" stopIfTrue="1">
      <formula>AND($H199="",$G199&lt;&gt;"")</formula>
    </cfRule>
  </conditionalFormatting>
  <conditionalFormatting sqref="B200">
    <cfRule type="expression" dxfId="105" priority="116" stopIfTrue="1">
      <formula>$E200=""</formula>
    </cfRule>
    <cfRule type="expression" dxfId="104" priority="117" stopIfTrue="1">
      <formula>$H200&lt;&gt;""</formula>
    </cfRule>
    <cfRule type="expression" dxfId="103" priority="118" stopIfTrue="1">
      <formula>AND($F200="",$E200&lt;&gt;"")</formula>
    </cfRule>
  </conditionalFormatting>
  <conditionalFormatting sqref="B207">
    <cfRule type="expression" dxfId="102" priority="101" stopIfTrue="1">
      <formula>$G207=""</formula>
    </cfRule>
    <cfRule type="expression" dxfId="101" priority="102" stopIfTrue="1">
      <formula>#REF!&lt;&gt;""</formula>
    </cfRule>
    <cfRule type="expression" dxfId="100" priority="103" stopIfTrue="1">
      <formula>AND($H207="",$G207&lt;&gt;"")</formula>
    </cfRule>
  </conditionalFormatting>
  <conditionalFormatting sqref="B202">
    <cfRule type="expression" dxfId="99" priority="113" stopIfTrue="1">
      <formula>$G202=""</formula>
    </cfRule>
    <cfRule type="expression" dxfId="98" priority="114" stopIfTrue="1">
      <formula>#REF!&lt;&gt;""</formula>
    </cfRule>
    <cfRule type="expression" dxfId="97" priority="115" stopIfTrue="1">
      <formula>AND($H202="",$G202&lt;&gt;"")</formula>
    </cfRule>
  </conditionalFormatting>
  <conditionalFormatting sqref="G205">
    <cfRule type="expression" dxfId="96" priority="110" stopIfTrue="1">
      <formula>$G205=""</formula>
    </cfRule>
    <cfRule type="expression" dxfId="95" priority="111" stopIfTrue="1">
      <formula>#REF!&lt;&gt;""</formula>
    </cfRule>
    <cfRule type="expression" dxfId="94" priority="112" stopIfTrue="1">
      <formula>AND($H205="",$G205&lt;&gt;"")</formula>
    </cfRule>
  </conditionalFormatting>
  <conditionalFormatting sqref="G203:G204">
    <cfRule type="expression" dxfId="93" priority="107" stopIfTrue="1">
      <formula>$G203=""</formula>
    </cfRule>
    <cfRule type="expression" dxfId="92" priority="108" stopIfTrue="1">
      <formula>#REF!&lt;&gt;""</formula>
    </cfRule>
    <cfRule type="expression" dxfId="91" priority="109" stopIfTrue="1">
      <formula>AND($H203="",$G203&lt;&gt;"")</formula>
    </cfRule>
  </conditionalFormatting>
  <conditionalFormatting sqref="G206:G208">
    <cfRule type="expression" dxfId="90" priority="104" stopIfTrue="1">
      <formula>$G206=""</formula>
    </cfRule>
    <cfRule type="expression" dxfId="89" priority="105" stopIfTrue="1">
      <formula>#REF!&lt;&gt;""</formula>
    </cfRule>
    <cfRule type="expression" dxfId="88" priority="106" stopIfTrue="1">
      <formula>AND($H206="",$G206&lt;&gt;"")</formula>
    </cfRule>
  </conditionalFormatting>
  <conditionalFormatting sqref="G213:G216 G223 G230 G237 G244:G247 G251">
    <cfRule type="expression" dxfId="87" priority="92" stopIfTrue="1">
      <formula>$G213=""</formula>
    </cfRule>
    <cfRule type="expression" dxfId="86" priority="93" stopIfTrue="1">
      <formula>#REF!&lt;&gt;""</formula>
    </cfRule>
    <cfRule type="expression" dxfId="85" priority="94" stopIfTrue="1">
      <formula>AND($H213="",$G213&lt;&gt;"")</formula>
    </cfRule>
  </conditionalFormatting>
  <conditionalFormatting sqref="G212">
    <cfRule type="expression" dxfId="84" priority="98" stopIfTrue="1">
      <formula>$G212=""</formula>
    </cfRule>
    <cfRule type="expression" dxfId="83" priority="99" stopIfTrue="1">
      <formula>#REF!&lt;&gt;""</formula>
    </cfRule>
    <cfRule type="expression" dxfId="82" priority="100" stopIfTrue="1">
      <formula>AND($H212="",$G212&lt;&gt;"")</formula>
    </cfRule>
  </conditionalFormatting>
  <conditionalFormatting sqref="G210:G211">
    <cfRule type="expression" dxfId="81" priority="95" stopIfTrue="1">
      <formula>$G210=""</formula>
    </cfRule>
    <cfRule type="expression" dxfId="80" priority="96" stopIfTrue="1">
      <formula>#REF!&lt;&gt;""</formula>
    </cfRule>
    <cfRule type="expression" dxfId="79" priority="97" stopIfTrue="1">
      <formula>AND($H210="",$G210&lt;&gt;"")</formula>
    </cfRule>
  </conditionalFormatting>
  <conditionalFormatting sqref="H213:I215">
    <cfRule type="expression" dxfId="78" priority="86" stopIfTrue="1">
      <formula>$G213=""</formula>
    </cfRule>
    <cfRule type="expression" dxfId="77" priority="87" stopIfTrue="1">
      <formula>#REF!&lt;&gt;""</formula>
    </cfRule>
    <cfRule type="expression" dxfId="76" priority="88" stopIfTrue="1">
      <formula>AND($H213="",$G213&lt;&gt;"")</formula>
    </cfRule>
  </conditionalFormatting>
  <conditionalFormatting sqref="H213:I215">
    <cfRule type="expression" dxfId="75" priority="89" stopIfTrue="1">
      <formula>$G213=""</formula>
    </cfRule>
    <cfRule type="expression" dxfId="74" priority="90" stopIfTrue="1">
      <formula>#REF!&lt;&gt;""</formula>
    </cfRule>
    <cfRule type="expression" dxfId="73" priority="91" stopIfTrue="1">
      <formula>AND($H213="",$G213&lt;&gt;"")</formula>
    </cfRule>
  </conditionalFormatting>
  <conditionalFormatting sqref="H220:I222">
    <cfRule type="expression" dxfId="72" priority="62" stopIfTrue="1">
      <formula>$G220=""</formula>
    </cfRule>
    <cfRule type="expression" dxfId="71" priority="63" stopIfTrue="1">
      <formula>#REF!&lt;&gt;""</formula>
    </cfRule>
    <cfRule type="expression" dxfId="70" priority="64" stopIfTrue="1">
      <formula>AND($H220="",$G220&lt;&gt;"")</formula>
    </cfRule>
  </conditionalFormatting>
  <conditionalFormatting sqref="G220:G222">
    <cfRule type="expression" dxfId="69" priority="77" stopIfTrue="1">
      <formula>$G220=""</formula>
    </cfRule>
    <cfRule type="expression" dxfId="68" priority="78" stopIfTrue="1">
      <formula>#REF!&lt;&gt;""</formula>
    </cfRule>
    <cfRule type="expression" dxfId="67" priority="79" stopIfTrue="1">
      <formula>AND($H220="",$G220&lt;&gt;"")</formula>
    </cfRule>
  </conditionalFormatting>
  <conditionalFormatting sqref="G219">
    <cfRule type="expression" dxfId="66" priority="83" stopIfTrue="1">
      <formula>$G219=""</formula>
    </cfRule>
    <cfRule type="expression" dxfId="65" priority="84" stopIfTrue="1">
      <formula>#REF!&lt;&gt;""</formula>
    </cfRule>
    <cfRule type="expression" dxfId="64" priority="85" stopIfTrue="1">
      <formula>AND($H219="",$G219&lt;&gt;"")</formula>
    </cfRule>
  </conditionalFormatting>
  <conditionalFormatting sqref="G217:G218">
    <cfRule type="expression" dxfId="63" priority="80" stopIfTrue="1">
      <formula>$G217=""</formula>
    </cfRule>
    <cfRule type="expression" dxfId="62" priority="81" stopIfTrue="1">
      <formula>#REF!&lt;&gt;""</formula>
    </cfRule>
    <cfRule type="expression" dxfId="61" priority="82" stopIfTrue="1">
      <formula>AND($H217="",$G217&lt;&gt;"")</formula>
    </cfRule>
  </conditionalFormatting>
  <conditionalFormatting sqref="B221">
    <cfRule type="expression" dxfId="60" priority="74" stopIfTrue="1">
      <formula>$G221=""</formula>
    </cfRule>
    <cfRule type="expression" dxfId="59" priority="75" stopIfTrue="1">
      <formula>#REF!&lt;&gt;""</formula>
    </cfRule>
    <cfRule type="expression" dxfId="58" priority="76" stopIfTrue="1">
      <formula>AND($H221="",$G221&lt;&gt;"")</formula>
    </cfRule>
  </conditionalFormatting>
  <conditionalFormatting sqref="B221">
    <cfRule type="expression" dxfId="57" priority="71" stopIfTrue="1">
      <formula>$G221=""</formula>
    </cfRule>
    <cfRule type="expression" dxfId="56" priority="72" stopIfTrue="1">
      <formula>#REF!&lt;&gt;""</formula>
    </cfRule>
    <cfRule type="expression" dxfId="55" priority="73" stopIfTrue="1">
      <formula>AND($H221="",$G221&lt;&gt;"")</formula>
    </cfRule>
  </conditionalFormatting>
  <conditionalFormatting sqref="B221">
    <cfRule type="expression" dxfId="54" priority="68" stopIfTrue="1">
      <formula>$G221=""</formula>
    </cfRule>
    <cfRule type="expression" dxfId="53" priority="69" stopIfTrue="1">
      <formula>#REF!&lt;&gt;""</formula>
    </cfRule>
    <cfRule type="expression" dxfId="52" priority="70" stopIfTrue="1">
      <formula>AND($H221="",$G221&lt;&gt;"")</formula>
    </cfRule>
  </conditionalFormatting>
  <conditionalFormatting sqref="H220:I222">
    <cfRule type="expression" dxfId="51" priority="65" stopIfTrue="1">
      <formula>$G220=""</formula>
    </cfRule>
    <cfRule type="expression" dxfId="50" priority="66" stopIfTrue="1">
      <formula>#REF!&lt;&gt;""</formula>
    </cfRule>
    <cfRule type="expression" dxfId="49" priority="67" stopIfTrue="1">
      <formula>AND($H220="",$G220&lt;&gt;"")</formula>
    </cfRule>
  </conditionalFormatting>
  <conditionalFormatting sqref="G234:G236">
    <cfRule type="expression" dxfId="48" priority="44" stopIfTrue="1">
      <formula>$G234=""</formula>
    </cfRule>
    <cfRule type="expression" dxfId="47" priority="45" stopIfTrue="1">
      <formula>#REF!&lt;&gt;""</formula>
    </cfRule>
    <cfRule type="expression" dxfId="46" priority="46" stopIfTrue="1">
      <formula>AND($H234="",$G234&lt;&gt;"")</formula>
    </cfRule>
  </conditionalFormatting>
  <conditionalFormatting sqref="G227:G229">
    <cfRule type="expression" dxfId="45" priority="53" stopIfTrue="1">
      <formula>$G227=""</formula>
    </cfRule>
    <cfRule type="expression" dxfId="44" priority="54" stopIfTrue="1">
      <formula>#REF!&lt;&gt;""</formula>
    </cfRule>
    <cfRule type="expression" dxfId="43" priority="55" stopIfTrue="1">
      <formula>AND($H227="",$G227&lt;&gt;"")</formula>
    </cfRule>
  </conditionalFormatting>
  <conditionalFormatting sqref="G226">
    <cfRule type="expression" dxfId="42" priority="59" stopIfTrue="1">
      <formula>$G226=""</formula>
    </cfRule>
    <cfRule type="expression" dxfId="41" priority="60" stopIfTrue="1">
      <formula>#REF!&lt;&gt;""</formula>
    </cfRule>
    <cfRule type="expression" dxfId="40" priority="61" stopIfTrue="1">
      <formula>AND($H226="",$G226&lt;&gt;"")</formula>
    </cfRule>
  </conditionalFormatting>
  <conditionalFormatting sqref="G224:G225">
    <cfRule type="expression" dxfId="39" priority="56" stopIfTrue="1">
      <formula>$G224=""</formula>
    </cfRule>
    <cfRule type="expression" dxfId="38" priority="57" stopIfTrue="1">
      <formula>#REF!&lt;&gt;""</formula>
    </cfRule>
    <cfRule type="expression" dxfId="37" priority="58" stopIfTrue="1">
      <formula>AND($H224="",$G224&lt;&gt;"")</formula>
    </cfRule>
  </conditionalFormatting>
  <conditionalFormatting sqref="G233">
    <cfRule type="expression" dxfId="36" priority="50" stopIfTrue="1">
      <formula>$G233=""</formula>
    </cfRule>
    <cfRule type="expression" dxfId="35" priority="51" stopIfTrue="1">
      <formula>#REF!&lt;&gt;""</formula>
    </cfRule>
    <cfRule type="expression" dxfId="34" priority="52" stopIfTrue="1">
      <formula>AND($H233="",$G233&lt;&gt;"")</formula>
    </cfRule>
  </conditionalFormatting>
  <conditionalFormatting sqref="G231:G232">
    <cfRule type="expression" dxfId="33" priority="47" stopIfTrue="1">
      <formula>$G231=""</formula>
    </cfRule>
    <cfRule type="expression" dxfId="32" priority="48" stopIfTrue="1">
      <formula>#REF!&lt;&gt;""</formula>
    </cfRule>
    <cfRule type="expression" dxfId="31" priority="49" stopIfTrue="1">
      <formula>AND($H231="",$G231&lt;&gt;"")</formula>
    </cfRule>
  </conditionalFormatting>
  <conditionalFormatting sqref="F155">
    <cfRule type="expression" dxfId="30" priority="38" stopIfTrue="1">
      <formula>$G155=""</formula>
    </cfRule>
    <cfRule type="expression" dxfId="29" priority="39" stopIfTrue="1">
      <formula>#REF!&lt;&gt;""</formula>
    </cfRule>
    <cfRule type="expression" dxfId="28" priority="40" stopIfTrue="1">
      <formula>AND($H155="",$G155&lt;&gt;"")</formula>
    </cfRule>
  </conditionalFormatting>
  <conditionalFormatting sqref="H158:I161">
    <cfRule type="expression" dxfId="27" priority="14" stopIfTrue="1">
      <formula>$G158=""</formula>
    </cfRule>
    <cfRule type="expression" dxfId="26" priority="15" stopIfTrue="1">
      <formula>#REF!&lt;&gt;""</formula>
    </cfRule>
    <cfRule type="expression" dxfId="25" priority="16" stopIfTrue="1">
      <formula>AND($H158="",$G158&lt;&gt;"")</formula>
    </cfRule>
  </conditionalFormatting>
  <conditionalFormatting sqref="G159:G161">
    <cfRule type="expression" dxfId="24" priority="29" stopIfTrue="1">
      <formula>$G159=""</formula>
    </cfRule>
    <cfRule type="expression" dxfId="23" priority="30" stopIfTrue="1">
      <formula>#REF!&lt;&gt;""</formula>
    </cfRule>
    <cfRule type="expression" dxfId="22" priority="31" stopIfTrue="1">
      <formula>AND($H159="",$G159&lt;&gt;"")</formula>
    </cfRule>
  </conditionalFormatting>
  <conditionalFormatting sqref="B160">
    <cfRule type="expression" dxfId="21" priority="26" stopIfTrue="1">
      <formula>$G160=""</formula>
    </cfRule>
    <cfRule type="expression" dxfId="20" priority="27" stopIfTrue="1">
      <formula>#REF!&lt;&gt;""</formula>
    </cfRule>
    <cfRule type="expression" dxfId="19" priority="28" stopIfTrue="1">
      <formula>AND($H160="",$G160&lt;&gt;"")</formula>
    </cfRule>
  </conditionalFormatting>
  <conditionalFormatting sqref="B160">
    <cfRule type="expression" dxfId="18" priority="23" stopIfTrue="1">
      <formula>$G160=""</formula>
    </cfRule>
    <cfRule type="expression" dxfId="17" priority="24" stopIfTrue="1">
      <formula>#REF!&lt;&gt;""</formula>
    </cfRule>
    <cfRule type="expression" dxfId="16" priority="25" stopIfTrue="1">
      <formula>AND($H160="",$G160&lt;&gt;"")</formula>
    </cfRule>
  </conditionalFormatting>
  <conditionalFormatting sqref="B160">
    <cfRule type="expression" dxfId="15" priority="20" stopIfTrue="1">
      <formula>$G160=""</formula>
    </cfRule>
    <cfRule type="expression" dxfId="14" priority="21" stopIfTrue="1">
      <formula>#REF!&lt;&gt;""</formula>
    </cfRule>
    <cfRule type="expression" dxfId="13" priority="22" stopIfTrue="1">
      <formula>AND($H160="",$G160&lt;&gt;"")</formula>
    </cfRule>
  </conditionalFormatting>
  <conditionalFormatting sqref="H158:I161">
    <cfRule type="expression" dxfId="12" priority="17" stopIfTrue="1">
      <formula>$G158=""</formula>
    </cfRule>
    <cfRule type="expression" dxfId="11" priority="18" stopIfTrue="1">
      <formula>#REF!&lt;&gt;""</formula>
    </cfRule>
    <cfRule type="expression" dxfId="10" priority="19" stopIfTrue="1">
      <formula>AND($H158="",$G158&lt;&gt;"")</formula>
    </cfRule>
  </conditionalFormatting>
  <conditionalFormatting sqref="G38">
    <cfRule type="expression" dxfId="9" priority="11" stopIfTrue="1">
      <formula>$G38=""</formula>
    </cfRule>
    <cfRule type="expression" dxfId="8" priority="12" stopIfTrue="1">
      <formula>#REF!&lt;&gt;""</formula>
    </cfRule>
    <cfRule type="expression" dxfId="7" priority="13" stopIfTrue="1">
      <formula>AND($H38="",$G38&lt;&gt;"")</formula>
    </cfRule>
  </conditionalFormatting>
  <conditionalFormatting sqref="G39">
    <cfRule type="expression" dxfId="6" priority="8" stopIfTrue="1">
      <formula>$G39=""</formula>
    </cfRule>
    <cfRule type="expression" dxfId="5" priority="9" stopIfTrue="1">
      <formula>#REF!&lt;&gt;""</formula>
    </cfRule>
    <cfRule type="expression" dxfId="4" priority="10" stopIfTrue="1">
      <formula>AND($H39="",$G39&lt;&gt;"")</formula>
    </cfRule>
  </conditionalFormatting>
  <conditionalFormatting sqref="G42">
    <cfRule type="expression" dxfId="3" priority="2" stopIfTrue="1">
      <formula>$G42=""</formula>
    </cfRule>
    <cfRule type="expression" dxfId="2" priority="3" stopIfTrue="1">
      <formula>#REF!&lt;&gt;""</formula>
    </cfRule>
    <cfRule type="expression" dxfId="1" priority="4" stopIfTrue="1">
      <formula>AND($H42="",$G42&lt;&gt;"")</formula>
    </cfRule>
  </conditionalFormatting>
  <conditionalFormatting sqref="B34">
    <cfRule type="expression" dxfId="0" priority="335">
      <formula>COUNTIFS($B$7:$B$267,$B34,$C$7:$C$267,$C34,$D$7:$D$267,$D34,$E$7:$E$267,$E34,$F$7:$F$267,$F34,$G$7:$G$267,$G34,$H$7:$H$267,$H34,$I$7:$I$267,$I34)&gt;1</formula>
    </cfRule>
  </conditionalFormatting>
  <pageMargins left="0.59055118110236227" right="0.19685039370078741" top="0.19685039370078741" bottom="0.19685039370078741" header="0.31496062992125984" footer="0.31496062992125984"/>
  <pageSetup paperSize="9" scale="70" orientation="portrait" r:id="rId1"/>
  <headerFooter alignWithMargins="0"/>
  <rowBreaks count="1" manualBreakCount="1">
    <brk id="42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5"/>
  <sheetViews>
    <sheetView workbookViewId="0">
      <selection activeCell="H13" sqref="H13"/>
    </sheetView>
  </sheetViews>
  <sheetFormatPr defaultRowHeight="12.75"/>
  <cols>
    <col min="1" max="1" width="27.7109375" customWidth="1"/>
    <col min="2" max="2" width="35.42578125" customWidth="1"/>
    <col min="3" max="3" width="15.5703125" customWidth="1"/>
    <col min="4" max="4" width="13.85546875" customWidth="1"/>
    <col min="5" max="5" width="16" customWidth="1"/>
  </cols>
  <sheetData>
    <row r="1" spans="1:5">
      <c r="A1" s="1"/>
      <c r="B1" s="569" t="s">
        <v>245</v>
      </c>
      <c r="C1" s="569"/>
      <c r="D1" s="569"/>
      <c r="E1" s="569"/>
    </row>
    <row r="2" spans="1:5">
      <c r="A2" s="1"/>
      <c r="B2" s="570" t="s">
        <v>246</v>
      </c>
      <c r="C2" s="570"/>
      <c r="D2" s="570"/>
      <c r="E2" s="570"/>
    </row>
    <row r="3" spans="1:5">
      <c r="A3" s="1"/>
      <c r="B3" s="570" t="s">
        <v>115</v>
      </c>
      <c r="C3" s="570"/>
      <c r="D3" s="570"/>
      <c r="E3" s="570"/>
    </row>
    <row r="4" spans="1:5">
      <c r="A4" s="1"/>
      <c r="B4" s="570" t="s">
        <v>354</v>
      </c>
      <c r="C4" s="570"/>
      <c r="D4" s="570"/>
      <c r="E4" s="570"/>
    </row>
    <row r="5" spans="1:5">
      <c r="A5" s="1"/>
      <c r="B5" s="570"/>
      <c r="C5" s="570"/>
      <c r="D5" s="379"/>
      <c r="E5" s="379"/>
    </row>
    <row r="6" spans="1:5">
      <c r="A6" s="571" t="s">
        <v>348</v>
      </c>
      <c r="B6" s="572"/>
      <c r="C6" s="572"/>
      <c r="D6" s="572"/>
      <c r="E6" s="572"/>
    </row>
    <row r="7" spans="1:5">
      <c r="A7" s="572"/>
      <c r="B7" s="572"/>
      <c r="C7" s="572"/>
      <c r="D7" s="572"/>
      <c r="E7" s="572"/>
    </row>
    <row r="8" spans="1:5">
      <c r="A8" s="1"/>
      <c r="B8" s="1"/>
      <c r="D8" s="1"/>
      <c r="E8" s="501" t="s">
        <v>247</v>
      </c>
    </row>
    <row r="9" spans="1:5">
      <c r="A9" s="573" t="s">
        <v>248</v>
      </c>
      <c r="B9" s="576" t="s">
        <v>249</v>
      </c>
      <c r="C9" s="579" t="s">
        <v>250</v>
      </c>
      <c r="D9" s="580"/>
      <c r="E9" s="581"/>
    </row>
    <row r="10" spans="1:5">
      <c r="A10" s="574"/>
      <c r="B10" s="577"/>
      <c r="C10" s="582"/>
      <c r="D10" s="583"/>
      <c r="E10" s="584"/>
    </row>
    <row r="11" spans="1:5">
      <c r="A11" s="575"/>
      <c r="B11" s="578"/>
      <c r="C11" s="380">
        <v>2024</v>
      </c>
      <c r="D11" s="380">
        <v>2025</v>
      </c>
      <c r="E11" s="380">
        <v>2026</v>
      </c>
    </row>
    <row r="12" spans="1:5">
      <c r="A12" s="381" t="s">
        <v>37</v>
      </c>
      <c r="B12" s="382" t="s">
        <v>166</v>
      </c>
      <c r="C12" s="382" t="s">
        <v>251</v>
      </c>
      <c r="D12" s="382"/>
      <c r="E12" s="382"/>
    </row>
    <row r="13" spans="1:5" ht="38.25">
      <c r="A13" s="383" t="s">
        <v>252</v>
      </c>
      <c r="B13" s="384" t="s">
        <v>253</v>
      </c>
      <c r="C13" s="481">
        <f>C52</f>
        <v>-192.7</v>
      </c>
      <c r="D13" s="385">
        <f>D52</f>
        <v>-257</v>
      </c>
      <c r="E13" s="385">
        <f>E52</f>
        <v>-321.2</v>
      </c>
    </row>
    <row r="14" spans="1:5" ht="25.5">
      <c r="A14" s="383" t="s">
        <v>254</v>
      </c>
      <c r="B14" s="384" t="s">
        <v>255</v>
      </c>
      <c r="C14" s="482">
        <f>C15+C17</f>
        <v>0</v>
      </c>
      <c r="D14" s="386">
        <f>D15+D17</f>
        <v>0</v>
      </c>
      <c r="E14" s="386">
        <f>E15+E17</f>
        <v>0</v>
      </c>
    </row>
    <row r="15" spans="1:5" ht="38.25">
      <c r="A15" s="387" t="s">
        <v>256</v>
      </c>
      <c r="B15" s="388" t="s">
        <v>257</v>
      </c>
      <c r="C15" s="483">
        <f>C16</f>
        <v>0</v>
      </c>
      <c r="D15" s="389">
        <f>D16</f>
        <v>0</v>
      </c>
      <c r="E15" s="389">
        <f>E16</f>
        <v>0</v>
      </c>
    </row>
    <row r="16" spans="1:5" ht="51">
      <c r="A16" s="387" t="s">
        <v>258</v>
      </c>
      <c r="B16" s="388" t="s">
        <v>259</v>
      </c>
      <c r="C16" s="389"/>
      <c r="D16" s="389"/>
      <c r="E16" s="389"/>
    </row>
    <row r="17" spans="1:5" ht="51">
      <c r="A17" s="387" t="s">
        <v>260</v>
      </c>
      <c r="B17" s="388" t="s">
        <v>261</v>
      </c>
      <c r="C17" s="483">
        <f>C18</f>
        <v>0</v>
      </c>
      <c r="D17" s="389">
        <f>D18</f>
        <v>0</v>
      </c>
      <c r="E17" s="389">
        <f>E18</f>
        <v>0</v>
      </c>
    </row>
    <row r="18" spans="1:5" ht="38.25">
      <c r="A18" s="390" t="s">
        <v>262</v>
      </c>
      <c r="B18" s="388" t="s">
        <v>263</v>
      </c>
      <c r="C18" s="483"/>
      <c r="D18" s="389"/>
      <c r="E18" s="389"/>
    </row>
    <row r="19" spans="1:5" ht="38.25">
      <c r="A19" s="383" t="s">
        <v>264</v>
      </c>
      <c r="B19" s="384" t="s">
        <v>265</v>
      </c>
      <c r="C19" s="485">
        <f>C20</f>
        <v>-192.7</v>
      </c>
      <c r="D19" s="391">
        <f>D20</f>
        <v>-257</v>
      </c>
      <c r="E19" s="391">
        <f>E20</f>
        <v>-321.2</v>
      </c>
    </row>
    <row r="20" spans="1:5" ht="51">
      <c r="A20" s="387" t="s">
        <v>266</v>
      </c>
      <c r="B20" s="388" t="s">
        <v>267</v>
      </c>
      <c r="C20" s="484">
        <f>C21+C24</f>
        <v>-192.7</v>
      </c>
      <c r="D20" s="392">
        <f>D21+D24</f>
        <v>-257</v>
      </c>
      <c r="E20" s="392">
        <f>E21+E24</f>
        <v>-321.2</v>
      </c>
    </row>
    <row r="21" spans="1:5" ht="51">
      <c r="A21" s="387" t="s">
        <v>268</v>
      </c>
      <c r="B21" s="388" t="s">
        <v>269</v>
      </c>
      <c r="C21" s="484">
        <f t="shared" ref="C21:E22" si="0">C22</f>
        <v>0</v>
      </c>
      <c r="D21" s="392">
        <f t="shared" si="0"/>
        <v>0</v>
      </c>
      <c r="E21" s="392">
        <f t="shared" si="0"/>
        <v>0</v>
      </c>
    </row>
    <row r="22" spans="1:5" ht="63.75">
      <c r="A22" s="393" t="s">
        <v>270</v>
      </c>
      <c r="B22" s="394" t="s">
        <v>271</v>
      </c>
      <c r="C22" s="484">
        <f t="shared" si="0"/>
        <v>0</v>
      </c>
      <c r="D22" s="392">
        <f t="shared" si="0"/>
        <v>0</v>
      </c>
      <c r="E22" s="392">
        <f t="shared" si="0"/>
        <v>0</v>
      </c>
    </row>
    <row r="23" spans="1:5" ht="102">
      <c r="A23" s="393" t="s">
        <v>270</v>
      </c>
      <c r="B23" s="394" t="s">
        <v>272</v>
      </c>
      <c r="C23" s="389"/>
      <c r="D23" s="389"/>
      <c r="E23" s="389"/>
    </row>
    <row r="24" spans="1:5" ht="63.75">
      <c r="A24" s="387" t="s">
        <v>273</v>
      </c>
      <c r="B24" s="388" t="s">
        <v>274</v>
      </c>
      <c r="C24" s="392">
        <f t="shared" ref="C24:E25" si="1">C25</f>
        <v>-192.7</v>
      </c>
      <c r="D24" s="392">
        <f t="shared" si="1"/>
        <v>-257</v>
      </c>
      <c r="E24" s="392">
        <f t="shared" si="1"/>
        <v>-321.2</v>
      </c>
    </row>
    <row r="25" spans="1:5" ht="54.75" customHeight="1">
      <c r="A25" s="387" t="s">
        <v>275</v>
      </c>
      <c r="B25" s="388" t="s">
        <v>276</v>
      </c>
      <c r="C25" s="486">
        <f>C26</f>
        <v>-192.7</v>
      </c>
      <c r="D25" s="392">
        <f t="shared" si="1"/>
        <v>-257</v>
      </c>
      <c r="E25" s="392">
        <f t="shared" si="1"/>
        <v>-321.2</v>
      </c>
    </row>
    <row r="26" spans="1:5" ht="114.75">
      <c r="A26" s="393" t="s">
        <v>275</v>
      </c>
      <c r="B26" s="394" t="s">
        <v>277</v>
      </c>
      <c r="C26" s="487">
        <v>-192.7</v>
      </c>
      <c r="D26" s="389">
        <v>-257</v>
      </c>
      <c r="E26" s="389">
        <v>-321.2</v>
      </c>
    </row>
    <row r="27" spans="1:5" ht="25.5">
      <c r="A27" s="383" t="s">
        <v>278</v>
      </c>
      <c r="B27" s="384" t="s">
        <v>279</v>
      </c>
      <c r="C27" s="488">
        <f>C28+C33</f>
        <v>0</v>
      </c>
      <c r="D27" s="395">
        <f>D28+D33</f>
        <v>0</v>
      </c>
      <c r="E27" s="395">
        <f>E28+E33</f>
        <v>0</v>
      </c>
    </row>
    <row r="28" spans="1:5" ht="25.5">
      <c r="A28" s="396" t="s">
        <v>280</v>
      </c>
      <c r="B28" s="397" t="s">
        <v>281</v>
      </c>
      <c r="C28" s="489">
        <f>C29</f>
        <v>-5583.6</v>
      </c>
      <c r="D28" s="391">
        <f t="shared" ref="D28:E30" si="2">D29</f>
        <v>-4436.3999999999996</v>
      </c>
      <c r="E28" s="391">
        <f t="shared" si="2"/>
        <v>-4457.3</v>
      </c>
    </row>
    <row r="29" spans="1:5" ht="25.5">
      <c r="A29" s="390" t="s">
        <v>282</v>
      </c>
      <c r="B29" s="398" t="s">
        <v>283</v>
      </c>
      <c r="C29" s="486">
        <f>C30</f>
        <v>-5583.6</v>
      </c>
      <c r="D29" s="392">
        <f t="shared" si="2"/>
        <v>-4436.3999999999996</v>
      </c>
      <c r="E29" s="392">
        <f t="shared" si="2"/>
        <v>-4457.3</v>
      </c>
    </row>
    <row r="30" spans="1:5" ht="25.5">
      <c r="A30" s="390" t="s">
        <v>284</v>
      </c>
      <c r="B30" s="398" t="s">
        <v>285</v>
      </c>
      <c r="C30" s="486">
        <f>C31</f>
        <v>-5583.6</v>
      </c>
      <c r="D30" s="392">
        <f t="shared" si="2"/>
        <v>-4436.3999999999996</v>
      </c>
      <c r="E30" s="392">
        <f t="shared" si="2"/>
        <v>-4457.3</v>
      </c>
    </row>
    <row r="31" spans="1:5">
      <c r="A31" s="561" t="s">
        <v>286</v>
      </c>
      <c r="B31" s="562" t="s">
        <v>287</v>
      </c>
      <c r="C31" s="567">
        <v>-5583.6</v>
      </c>
      <c r="D31" s="565">
        <v>-4436.3999999999996</v>
      </c>
      <c r="E31" s="565">
        <v>-4457.3</v>
      </c>
    </row>
    <row r="32" spans="1:5">
      <c r="A32" s="561"/>
      <c r="B32" s="562"/>
      <c r="C32" s="568"/>
      <c r="D32" s="566"/>
      <c r="E32" s="566"/>
    </row>
    <row r="33" spans="1:5" ht="33" customHeight="1">
      <c r="A33" s="396" t="s">
        <v>288</v>
      </c>
      <c r="B33" s="397" t="s">
        <v>289</v>
      </c>
      <c r="C33" s="490">
        <f>C34</f>
        <v>5583.5999999999995</v>
      </c>
      <c r="D33" s="391">
        <f t="shared" ref="D33:E34" si="3">D34</f>
        <v>4436.3999999999996</v>
      </c>
      <c r="E33" s="391">
        <f t="shared" si="3"/>
        <v>4457.3</v>
      </c>
    </row>
    <row r="34" spans="1:5" ht="25.5">
      <c r="A34" s="396" t="s">
        <v>290</v>
      </c>
      <c r="B34" s="398" t="s">
        <v>291</v>
      </c>
      <c r="C34" s="491">
        <f>C35</f>
        <v>5583.5999999999995</v>
      </c>
      <c r="D34" s="392">
        <f t="shared" si="3"/>
        <v>4436.3999999999996</v>
      </c>
      <c r="E34" s="392">
        <f t="shared" si="3"/>
        <v>4457.3</v>
      </c>
    </row>
    <row r="35" spans="1:5">
      <c r="A35" s="561" t="s">
        <v>292</v>
      </c>
      <c r="B35" s="562" t="s">
        <v>293</v>
      </c>
      <c r="C35" s="563">
        <f>C37</f>
        <v>5583.5999999999995</v>
      </c>
      <c r="D35" s="565">
        <f>D37</f>
        <v>4436.3999999999996</v>
      </c>
      <c r="E35" s="565">
        <f>E37</f>
        <v>4457.3</v>
      </c>
    </row>
    <row r="36" spans="1:5">
      <c r="A36" s="561"/>
      <c r="B36" s="562"/>
      <c r="C36" s="564"/>
      <c r="D36" s="566"/>
      <c r="E36" s="566"/>
    </row>
    <row r="37" spans="1:5" ht="38.25">
      <c r="A37" s="390" t="s">
        <v>294</v>
      </c>
      <c r="B37" s="398" t="s">
        <v>295</v>
      </c>
      <c r="C37" s="480">
        <f>5390.9+192.7</f>
        <v>5583.5999999999995</v>
      </c>
      <c r="D37" s="392">
        <f>4179.4+257</f>
        <v>4436.3999999999996</v>
      </c>
      <c r="E37" s="392">
        <v>4457.3</v>
      </c>
    </row>
    <row r="38" spans="1:5" ht="38.25">
      <c r="A38" s="383" t="s">
        <v>296</v>
      </c>
      <c r="B38" s="384" t="s">
        <v>297</v>
      </c>
      <c r="C38" s="481">
        <f>C39+C42</f>
        <v>0</v>
      </c>
      <c r="D38" s="385">
        <f>D39+D42</f>
        <v>0</v>
      </c>
      <c r="E38" s="385">
        <f>E39+E42</f>
        <v>0</v>
      </c>
    </row>
    <row r="39" spans="1:5" ht="25.5">
      <c r="A39" s="387" t="s">
        <v>298</v>
      </c>
      <c r="B39" s="384" t="s">
        <v>299</v>
      </c>
      <c r="C39" s="492">
        <f t="shared" ref="C39:E40" si="4">C40</f>
        <v>0</v>
      </c>
      <c r="D39" s="399">
        <f t="shared" si="4"/>
        <v>0</v>
      </c>
      <c r="E39" s="399">
        <f t="shared" si="4"/>
        <v>0</v>
      </c>
    </row>
    <row r="40" spans="1:5" ht="38.25">
      <c r="A40" s="387" t="s">
        <v>300</v>
      </c>
      <c r="B40" s="388" t="s">
        <v>301</v>
      </c>
      <c r="C40" s="493">
        <f t="shared" si="4"/>
        <v>0</v>
      </c>
      <c r="D40" s="400">
        <f t="shared" si="4"/>
        <v>0</v>
      </c>
      <c r="E40" s="400">
        <f t="shared" si="4"/>
        <v>0</v>
      </c>
    </row>
    <row r="41" spans="1:5" ht="140.25">
      <c r="A41" s="387" t="s">
        <v>302</v>
      </c>
      <c r="B41" s="388" t="s">
        <v>303</v>
      </c>
      <c r="C41" s="493">
        <v>0</v>
      </c>
      <c r="D41" s="400">
        <v>0</v>
      </c>
      <c r="E41" s="400">
        <v>0</v>
      </c>
    </row>
    <row r="42" spans="1:5" ht="38.25">
      <c r="A42" s="383" t="s">
        <v>304</v>
      </c>
      <c r="B42" s="401" t="s">
        <v>305</v>
      </c>
      <c r="C42" s="492">
        <f>C43+C49</f>
        <v>0</v>
      </c>
      <c r="D42" s="399">
        <f>D43+D49</f>
        <v>0</v>
      </c>
      <c r="E42" s="399">
        <f>E43+E49</f>
        <v>0</v>
      </c>
    </row>
    <row r="43" spans="1:5" ht="38.25">
      <c r="A43" s="387" t="s">
        <v>306</v>
      </c>
      <c r="B43" s="402" t="s">
        <v>307</v>
      </c>
      <c r="C43" s="495">
        <f>C44+C46</f>
        <v>0</v>
      </c>
      <c r="D43" s="403">
        <f>D44+D46</f>
        <v>0</v>
      </c>
      <c r="E43" s="403">
        <f>E44+E46</f>
        <v>0</v>
      </c>
    </row>
    <row r="44" spans="1:5" ht="38.25">
      <c r="A44" s="387" t="s">
        <v>308</v>
      </c>
      <c r="B44" s="402" t="s">
        <v>309</v>
      </c>
      <c r="C44" s="495">
        <f>C45</f>
        <v>0</v>
      </c>
      <c r="D44" s="403">
        <f>D45</f>
        <v>0</v>
      </c>
      <c r="E44" s="403">
        <f>E45</f>
        <v>0</v>
      </c>
    </row>
    <row r="45" spans="1:5" ht="51">
      <c r="A45" s="387" t="s">
        <v>310</v>
      </c>
      <c r="B45" s="404" t="s">
        <v>311</v>
      </c>
      <c r="C45" s="495">
        <v>0</v>
      </c>
      <c r="D45" s="403">
        <v>0</v>
      </c>
      <c r="E45" s="403">
        <v>0</v>
      </c>
    </row>
    <row r="46" spans="1:5" ht="63.75">
      <c r="A46" s="387" t="s">
        <v>312</v>
      </c>
      <c r="B46" s="404" t="s">
        <v>313</v>
      </c>
      <c r="C46" s="495">
        <f t="shared" ref="C46:E47" si="5">C47</f>
        <v>0</v>
      </c>
      <c r="D46" s="403">
        <f t="shared" si="5"/>
        <v>0</v>
      </c>
      <c r="E46" s="403">
        <f t="shared" si="5"/>
        <v>0</v>
      </c>
    </row>
    <row r="47" spans="1:5" ht="76.5">
      <c r="A47" s="387" t="s">
        <v>314</v>
      </c>
      <c r="B47" s="404" t="s">
        <v>315</v>
      </c>
      <c r="C47" s="495">
        <f t="shared" si="5"/>
        <v>0</v>
      </c>
      <c r="D47" s="403">
        <f t="shared" si="5"/>
        <v>0</v>
      </c>
      <c r="E47" s="403">
        <f t="shared" si="5"/>
        <v>0</v>
      </c>
    </row>
    <row r="48" spans="1:5" ht="102">
      <c r="A48" s="390" t="s">
        <v>314</v>
      </c>
      <c r="B48" s="398" t="s">
        <v>316</v>
      </c>
      <c r="C48" s="494">
        <v>0</v>
      </c>
      <c r="D48" s="405">
        <v>0</v>
      </c>
      <c r="E48" s="405">
        <v>0</v>
      </c>
    </row>
    <row r="49" spans="1:7" ht="38.25">
      <c r="A49" s="390" t="s">
        <v>317</v>
      </c>
      <c r="B49" s="404" t="s">
        <v>318</v>
      </c>
      <c r="C49" s="494">
        <f>C50</f>
        <v>0</v>
      </c>
      <c r="D49" s="405">
        <f t="shared" ref="C49:E50" si="6">D50</f>
        <v>0</v>
      </c>
      <c r="E49" s="405">
        <f t="shared" si="6"/>
        <v>0</v>
      </c>
    </row>
    <row r="50" spans="1:7" ht="63.75">
      <c r="A50" s="390" t="s">
        <v>319</v>
      </c>
      <c r="B50" s="404" t="s">
        <v>320</v>
      </c>
      <c r="C50" s="494">
        <f t="shared" si="6"/>
        <v>0</v>
      </c>
      <c r="D50" s="405">
        <f t="shared" si="6"/>
        <v>0</v>
      </c>
      <c r="E50" s="405">
        <f t="shared" si="6"/>
        <v>0</v>
      </c>
    </row>
    <row r="51" spans="1:7" ht="102">
      <c r="A51" s="390" t="s">
        <v>319</v>
      </c>
      <c r="B51" s="398" t="s">
        <v>321</v>
      </c>
      <c r="C51" s="405"/>
      <c r="D51" s="405"/>
      <c r="E51" s="405"/>
    </row>
    <row r="52" spans="1:7" ht="38.25">
      <c r="A52" s="387" t="s">
        <v>252</v>
      </c>
      <c r="B52" s="406" t="s">
        <v>322</v>
      </c>
      <c r="C52" s="407">
        <f>C19+C27+C38</f>
        <v>-192.7</v>
      </c>
      <c r="D52" s="407">
        <f>D19+D27+D38</f>
        <v>-257</v>
      </c>
      <c r="E52" s="407">
        <f>E19+E27+E38</f>
        <v>-321.2</v>
      </c>
    </row>
    <row r="53" spans="1:7">
      <c r="A53" s="408"/>
      <c r="B53" s="406" t="s">
        <v>323</v>
      </c>
      <c r="C53" s="481">
        <f>C15+C21</f>
        <v>0</v>
      </c>
      <c r="D53" s="407">
        <f>D15+D21</f>
        <v>0</v>
      </c>
      <c r="E53" s="407">
        <f>E15+E21</f>
        <v>0</v>
      </c>
      <c r="F53" t="s">
        <v>325</v>
      </c>
      <c r="G53" s="411"/>
    </row>
    <row r="54" spans="1:7" ht="25.5">
      <c r="A54" s="408"/>
      <c r="B54" s="406" t="s">
        <v>324</v>
      </c>
      <c r="C54" s="481">
        <f>C18+C24</f>
        <v>-192.7</v>
      </c>
      <c r="D54" s="407">
        <f>D18+D24</f>
        <v>-257</v>
      </c>
      <c r="E54" s="407">
        <f>E18+E24</f>
        <v>-321.2</v>
      </c>
    </row>
    <row r="55" spans="1:7">
      <c r="A55" s="409"/>
      <c r="B55" s="409"/>
      <c r="C55" s="496">
        <f>C53+C54</f>
        <v>-192.7</v>
      </c>
      <c r="D55" s="410">
        <f>D53+D54</f>
        <v>-257</v>
      </c>
      <c r="E55" s="410">
        <f>E53+E54</f>
        <v>-321.2</v>
      </c>
    </row>
  </sheetData>
  <mergeCells count="19">
    <mergeCell ref="C31:C32"/>
    <mergeCell ref="D31:D32"/>
    <mergeCell ref="E31:E32"/>
    <mergeCell ref="B1:E1"/>
    <mergeCell ref="B2:E2"/>
    <mergeCell ref="B3:E3"/>
    <mergeCell ref="B4:E4"/>
    <mergeCell ref="B5:C5"/>
    <mergeCell ref="A6:E7"/>
    <mergeCell ref="A9:A11"/>
    <mergeCell ref="B9:B11"/>
    <mergeCell ref="C9:E10"/>
    <mergeCell ref="A31:A32"/>
    <mergeCell ref="B31:B32"/>
    <mergeCell ref="A35:A36"/>
    <mergeCell ref="B35:B36"/>
    <mergeCell ref="C35:C36"/>
    <mergeCell ref="D35:D36"/>
    <mergeCell ref="E35:E36"/>
  </mergeCells>
  <pageMargins left="0.7" right="0.7" top="0.75" bottom="0.75" header="0.3" footer="0.3"/>
  <pageSetup paperSize="9" scale="61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9"/>
  <sheetViews>
    <sheetView tabSelected="1" workbookViewId="0">
      <selection activeCell="K14" sqref="K14"/>
    </sheetView>
  </sheetViews>
  <sheetFormatPr defaultRowHeight="12.75"/>
  <cols>
    <col min="1" max="1" width="5" customWidth="1"/>
    <col min="5" max="5" width="18.42578125" customWidth="1"/>
    <col min="6" max="6" width="10.85546875" customWidth="1"/>
    <col min="7" max="7" width="8.140625" customWidth="1"/>
    <col min="8" max="8" width="18.5703125" customWidth="1"/>
  </cols>
  <sheetData>
    <row r="1" spans="1:8" ht="15.75">
      <c r="A1" s="412"/>
      <c r="B1" s="599" t="s">
        <v>326</v>
      </c>
      <c r="C1" s="599"/>
      <c r="D1" s="599"/>
      <c r="E1" s="599"/>
      <c r="F1" s="599"/>
      <c r="G1" s="599"/>
      <c r="H1" s="599"/>
    </row>
    <row r="2" spans="1:8" ht="15.75">
      <c r="A2" s="413"/>
      <c r="B2" s="600" t="s">
        <v>246</v>
      </c>
      <c r="C2" s="600"/>
      <c r="D2" s="600"/>
      <c r="E2" s="600"/>
      <c r="F2" s="600"/>
      <c r="G2" s="600"/>
      <c r="H2" s="600"/>
    </row>
    <row r="3" spans="1:8" ht="15.75">
      <c r="A3" s="413"/>
      <c r="B3" s="600" t="s">
        <v>115</v>
      </c>
      <c r="C3" s="600"/>
      <c r="D3" s="600"/>
      <c r="E3" s="600"/>
      <c r="F3" s="600"/>
      <c r="G3" s="600"/>
      <c r="H3" s="600"/>
    </row>
    <row r="4" spans="1:8" ht="15.75">
      <c r="A4" s="413"/>
      <c r="B4" s="600" t="s">
        <v>355</v>
      </c>
      <c r="C4" s="600"/>
      <c r="D4" s="600"/>
      <c r="E4" s="600"/>
      <c r="F4" s="600"/>
      <c r="G4" s="600"/>
      <c r="H4" s="600"/>
    </row>
    <row r="5" spans="1:8" ht="15.75">
      <c r="A5" s="413"/>
      <c r="B5" s="600"/>
      <c r="C5" s="600"/>
      <c r="D5" s="600"/>
      <c r="E5" s="600"/>
      <c r="F5" s="600"/>
      <c r="G5" s="414"/>
      <c r="H5" s="414"/>
    </row>
    <row r="6" spans="1:8" ht="15.75">
      <c r="A6" s="591" t="s">
        <v>327</v>
      </c>
      <c r="B6" s="591"/>
      <c r="C6" s="591"/>
      <c r="D6" s="591"/>
      <c r="E6" s="591"/>
      <c r="F6" s="591"/>
      <c r="G6" s="591"/>
      <c r="H6" s="591"/>
    </row>
    <row r="7" spans="1:8" ht="15.75">
      <c r="A7" s="414"/>
      <c r="B7" s="414"/>
      <c r="C7" s="414" t="s">
        <v>247</v>
      </c>
      <c r="D7" s="414"/>
      <c r="E7" s="414"/>
      <c r="F7" s="414"/>
      <c r="G7" s="592" t="s">
        <v>328</v>
      </c>
      <c r="H7" s="593"/>
    </row>
    <row r="8" spans="1:8" ht="15.75">
      <c r="A8" s="594" t="s">
        <v>329</v>
      </c>
      <c r="B8" s="595" t="s">
        <v>330</v>
      </c>
      <c r="C8" s="595"/>
      <c r="D8" s="595"/>
      <c r="E8" s="595"/>
      <c r="F8" s="596" t="s">
        <v>250</v>
      </c>
      <c r="G8" s="597"/>
      <c r="H8" s="598"/>
    </row>
    <row r="9" spans="1:8" ht="15.75">
      <c r="A9" s="594"/>
      <c r="B9" s="595"/>
      <c r="C9" s="595"/>
      <c r="D9" s="595"/>
      <c r="E9" s="595"/>
      <c r="F9" s="417">
        <v>2024</v>
      </c>
      <c r="G9" s="417">
        <v>2025</v>
      </c>
      <c r="H9" s="417">
        <v>2026</v>
      </c>
    </row>
    <row r="10" spans="1:8" ht="15.75">
      <c r="A10" s="416"/>
      <c r="B10" s="415"/>
      <c r="C10" s="415"/>
      <c r="D10" s="415"/>
      <c r="E10" s="415"/>
      <c r="F10" s="418"/>
      <c r="G10" s="353"/>
      <c r="H10" s="353"/>
    </row>
    <row r="11" spans="1:8" ht="15.75">
      <c r="A11" s="419">
        <v>1</v>
      </c>
      <c r="B11" s="585" t="s">
        <v>255</v>
      </c>
      <c r="C11" s="585"/>
      <c r="D11" s="585"/>
      <c r="E11" s="585"/>
      <c r="F11" s="420">
        <f>F13+F14</f>
        <v>0</v>
      </c>
      <c r="G11" s="420">
        <f>G13+G14</f>
        <v>0</v>
      </c>
      <c r="H11" s="420">
        <f>H13+H14</f>
        <v>0</v>
      </c>
    </row>
    <row r="12" spans="1:8" ht="15.75">
      <c r="A12" s="421"/>
      <c r="B12" s="586" t="s">
        <v>331</v>
      </c>
      <c r="C12" s="586"/>
      <c r="D12" s="586"/>
      <c r="E12" s="586"/>
      <c r="F12" s="422"/>
      <c r="G12" s="422"/>
      <c r="H12" s="422"/>
    </row>
    <row r="13" spans="1:8" ht="15.75">
      <c r="A13" s="421"/>
      <c r="B13" s="586" t="s">
        <v>332</v>
      </c>
      <c r="C13" s="586"/>
      <c r="D13" s="586"/>
      <c r="E13" s="586"/>
      <c r="F13" s="423">
        <f>'[1]Приложение 5'!C53</f>
        <v>0</v>
      </c>
      <c r="G13" s="423">
        <f>'[1]Приложение 5'!D53</f>
        <v>0</v>
      </c>
      <c r="H13" s="423">
        <f>'[1]Приложение 5'!E53</f>
        <v>0</v>
      </c>
    </row>
    <row r="14" spans="1:8" ht="15.75">
      <c r="A14" s="421"/>
      <c r="B14" s="586" t="s">
        <v>333</v>
      </c>
      <c r="C14" s="586"/>
      <c r="D14" s="586"/>
      <c r="E14" s="586"/>
      <c r="F14" s="423">
        <f>'[1]Приложение 5'!C18</f>
        <v>0</v>
      </c>
      <c r="G14" s="423">
        <f>'[1]Приложение 5'!D18</f>
        <v>0</v>
      </c>
      <c r="H14" s="423">
        <f>'[1]Приложение 5'!E18</f>
        <v>0</v>
      </c>
    </row>
    <row r="15" spans="1:8" ht="15.75">
      <c r="A15" s="419">
        <v>2</v>
      </c>
      <c r="B15" s="585" t="s">
        <v>265</v>
      </c>
      <c r="C15" s="585"/>
      <c r="D15" s="585"/>
      <c r="E15" s="585"/>
      <c r="F15" s="423">
        <f>'[1]Приложение 5'!C19</f>
        <v>-128.5</v>
      </c>
      <c r="G15" s="423">
        <f>'[1]Приложение 5'!D19</f>
        <v>-192.7</v>
      </c>
      <c r="H15" s="423">
        <f>'[1]Приложение 5'!E19</f>
        <v>-257</v>
      </c>
    </row>
    <row r="16" spans="1:8" ht="15.75">
      <c r="A16" s="421"/>
      <c r="B16" s="586" t="s">
        <v>331</v>
      </c>
      <c r="C16" s="586"/>
      <c r="D16" s="586"/>
      <c r="E16" s="586"/>
      <c r="F16" s="423"/>
      <c r="G16" s="423"/>
      <c r="H16" s="423"/>
    </row>
    <row r="17" spans="1:8" ht="15.75">
      <c r="A17" s="421"/>
      <c r="B17" s="588" t="s">
        <v>332</v>
      </c>
      <c r="C17" s="589"/>
      <c r="D17" s="589"/>
      <c r="E17" s="590"/>
      <c r="F17" s="423">
        <f>'[1]Приложение 5'!C23</f>
        <v>0</v>
      </c>
      <c r="G17" s="423">
        <f>'[1]Приложение 5'!D23</f>
        <v>0</v>
      </c>
      <c r="H17" s="423">
        <f>'[1]Приложение 5'!E23</f>
        <v>0</v>
      </c>
    </row>
    <row r="18" spans="1:8" ht="15.75">
      <c r="A18" s="421"/>
      <c r="B18" s="586" t="s">
        <v>333</v>
      </c>
      <c r="C18" s="586"/>
      <c r="D18" s="586"/>
      <c r="E18" s="586"/>
      <c r="F18" s="423">
        <f>'[1]Приложение 5'!C24</f>
        <v>-128.5</v>
      </c>
      <c r="G18" s="423">
        <f>'[1]Приложение 5'!D24</f>
        <v>-192.7</v>
      </c>
      <c r="H18" s="423">
        <f>'[1]Приложение 5'!E24</f>
        <v>-257</v>
      </c>
    </row>
    <row r="19" spans="1:8" ht="15.75">
      <c r="A19" s="424"/>
      <c r="B19" s="587" t="s">
        <v>334</v>
      </c>
      <c r="C19" s="587"/>
      <c r="D19" s="587"/>
      <c r="E19" s="587"/>
      <c r="F19" s="420">
        <f>F11+F15</f>
        <v>-128.5</v>
      </c>
      <c r="G19" s="420">
        <f>G11+G15</f>
        <v>-192.7</v>
      </c>
      <c r="H19" s="420">
        <f>H11+H15</f>
        <v>-257</v>
      </c>
    </row>
  </sheetData>
  <mergeCells count="19">
    <mergeCell ref="B1:H1"/>
    <mergeCell ref="B2:H2"/>
    <mergeCell ref="B3:H3"/>
    <mergeCell ref="B4:H4"/>
    <mergeCell ref="B5:F5"/>
    <mergeCell ref="A6:H6"/>
    <mergeCell ref="G7:H7"/>
    <mergeCell ref="A8:A9"/>
    <mergeCell ref="B8:E9"/>
    <mergeCell ref="F8:H8"/>
    <mergeCell ref="B11:E11"/>
    <mergeCell ref="B12:E12"/>
    <mergeCell ref="B19:E19"/>
    <mergeCell ref="B13:E13"/>
    <mergeCell ref="B14:E14"/>
    <mergeCell ref="B15:E15"/>
    <mergeCell ref="B16:E16"/>
    <mergeCell ref="B17:E17"/>
    <mergeCell ref="B18:E1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приложение 1</vt:lpstr>
      <vt:lpstr>приложение 2</vt:lpstr>
      <vt:lpstr>приложение 3</vt:lpstr>
      <vt:lpstr>приложение 4</vt:lpstr>
      <vt:lpstr>Приложение  5</vt:lpstr>
      <vt:lpstr>Приложение 6</vt:lpstr>
      <vt:lpstr>'приложение 2'!Область_печати</vt:lpstr>
      <vt:lpstr>'приложение 3'!Область_печати</vt:lpstr>
      <vt:lpstr>'приложение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Администрация</cp:lastModifiedBy>
  <cp:lastPrinted>2023-11-14T12:55:26Z</cp:lastPrinted>
  <dcterms:created xsi:type="dcterms:W3CDTF">1996-10-08T23:32:33Z</dcterms:created>
  <dcterms:modified xsi:type="dcterms:W3CDTF">2023-12-25T13:39:47Z</dcterms:modified>
</cp:coreProperties>
</file>